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PP Fields" sheetId="1" r:id="rId1"/>
    <sheet name="LPP Summary" sheetId="2" r:id="rId2"/>
  </sheets>
  <definedNames>
    <definedName name="H">'LPP Fields'!$T$18</definedName>
  </definedNames>
  <calcPr fullCalcOnLoad="1"/>
</workbook>
</file>

<file path=xl/sharedStrings.xml><?xml version="1.0" encoding="utf-8"?>
<sst xmlns="http://schemas.openxmlformats.org/spreadsheetml/2006/main" count="132" uniqueCount="105">
  <si>
    <t>LPP DESIGN</t>
  </si>
  <si>
    <t>Permit #</t>
  </si>
  <si>
    <t xml:space="preserve"> </t>
  </si>
  <si>
    <t>Bench Mark</t>
  </si>
  <si>
    <t>is = 100.00</t>
  </si>
  <si>
    <t>set at</t>
  </si>
  <si>
    <t>subfield 1</t>
  </si>
  <si>
    <t>line</t>
  </si>
  <si>
    <t>color</t>
  </si>
  <si>
    <t>rod read</t>
  </si>
  <si>
    <t>elev.</t>
  </si>
  <si>
    <t>elev. dif.</t>
  </si>
  <si>
    <t>head</t>
  </si>
  <si>
    <t>length</t>
  </si>
  <si>
    <t>hole size</t>
  </si>
  <si>
    <t>flow/hole</t>
  </si>
  <si>
    <t>spacing</t>
  </si>
  <si>
    <t># holes</t>
  </si>
  <si>
    <t>1st/last</t>
  </si>
  <si>
    <t>flow/lat</t>
  </si>
  <si>
    <t>inst. flow rate</t>
  </si>
  <si>
    <t>total</t>
  </si>
  <si>
    <t>feet  =</t>
  </si>
  <si>
    <t>gal/min =</t>
  </si>
  <si>
    <t>subfield 2</t>
  </si>
  <si>
    <t>subfield 3</t>
  </si>
  <si>
    <t>Total Feet =</t>
  </si>
  <si>
    <t>Total gal/min =</t>
  </si>
  <si>
    <t xml:space="preserve">Max Reduction = </t>
  </si>
  <si>
    <t>Name:</t>
  </si>
  <si>
    <t>P.I.N.#:</t>
  </si>
  <si>
    <t>D#:</t>
  </si>
  <si>
    <t>Address:</t>
  </si>
  <si>
    <t>Subdivision:</t>
  </si>
  <si>
    <t>Lot#:</t>
  </si>
  <si>
    <t>Number of Bedrooms:</t>
  </si>
  <si>
    <t>Daily Flow:</t>
  </si>
  <si>
    <t>L.T.A.R:</t>
  </si>
  <si>
    <t>gal/d/sqft</t>
  </si>
  <si>
    <t>Septic Tank:</t>
  </si>
  <si>
    <t>Pump Tank:</t>
  </si>
  <si>
    <t>gals</t>
  </si>
  <si>
    <t>Square Footage:</t>
  </si>
  <si>
    <t>sqft</t>
  </si>
  <si>
    <t>Total Lateral Length:</t>
  </si>
  <si>
    <t>ft</t>
  </si>
  <si>
    <t>Width of Trenches:</t>
  </si>
  <si>
    <t>in</t>
  </si>
  <si>
    <t>Depth of Trenches:</t>
  </si>
  <si>
    <t>Depth of  Stone:</t>
  </si>
  <si>
    <t>Lateral Pipe Size:</t>
  </si>
  <si>
    <t># Of Subfields:</t>
  </si>
  <si>
    <t># of Gatevalves:</t>
  </si>
  <si>
    <t># of Checkvalves:</t>
  </si>
  <si>
    <t>Manifold Diameter:</t>
  </si>
  <si>
    <t>Manifold Length:</t>
  </si>
  <si>
    <t>Supply Line Diameter:</t>
  </si>
  <si>
    <t>Length:</t>
  </si>
  <si>
    <t>Design Head:</t>
  </si>
  <si>
    <t>Friction Head:</t>
  </si>
  <si>
    <t>Elevation Head:</t>
  </si>
  <si>
    <t xml:space="preserve">(Supply line length + 70' for fittings in pump tank)     </t>
  </si>
  <si>
    <t>Pump to Deliver:</t>
  </si>
  <si>
    <t>gal/min at</t>
  </si>
  <si>
    <t>ft of head</t>
  </si>
  <si>
    <t>Draining Volume:</t>
  </si>
  <si>
    <t>ft manifold x</t>
  </si>
  <si>
    <t>gal/100ft=</t>
  </si>
  <si>
    <t>gal x</t>
  </si>
  <si>
    <t>(5 to 10x)=</t>
  </si>
  <si>
    <t>gals Dosing Volume</t>
  </si>
  <si>
    <t>Drawdown:</t>
  </si>
  <si>
    <t>gals divided by</t>
  </si>
  <si>
    <t>gals/in =</t>
  </si>
  <si>
    <t>inches</t>
  </si>
  <si>
    <t>or equal is required.</t>
  </si>
  <si>
    <t>Possible Pumps:</t>
  </si>
  <si>
    <t>Goulds:</t>
  </si>
  <si>
    <t>Number of Laterals:</t>
  </si>
  <si>
    <t>TDH:</t>
  </si>
  <si>
    <t>(Design head+Elevation Head+Friction Head)</t>
  </si>
  <si>
    <t>Pump</t>
  </si>
  <si>
    <t>PumpTank elev</t>
  </si>
  <si>
    <t>Manifold Elevation</t>
  </si>
  <si>
    <t>total lateral lengthx</t>
  </si>
  <si>
    <t>Curtain Drain:</t>
  </si>
  <si>
    <t>Yes / NO</t>
  </si>
  <si>
    <t>ft supply line x</t>
  </si>
  <si>
    <t>in Sch40pvc</t>
  </si>
  <si>
    <t>in sch40pvc</t>
  </si>
  <si>
    <t>Pipe Volumes:</t>
  </si>
  <si>
    <t>Lateral Dosing Volume:</t>
  </si>
  <si>
    <t>gals + Lateral Dosing Vol. =</t>
  </si>
  <si>
    <t>Pump Run Time:</t>
  </si>
  <si>
    <t>minutes</t>
  </si>
  <si>
    <t>Hydromatic:</t>
  </si>
  <si>
    <t>Myers:</t>
  </si>
  <si>
    <t>Zoeller:</t>
  </si>
  <si>
    <t>Other:</t>
  </si>
  <si>
    <t>Swale:</t>
  </si>
  <si>
    <t>Comments:</t>
  </si>
  <si>
    <t>(Up Hill Includes ST)</t>
  </si>
  <si>
    <t>Simplex Control Panel with elapsed time meter, cycle counter, alarm and pump on separate</t>
  </si>
  <si>
    <t>circuits is required.  Floats to be determined by type of panel used.  A septic tank filter,</t>
  </si>
  <si>
    <t>subfield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</si>
</sst>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12" fontId="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10" zoomScaleNormal="110" zoomScalePageLayoutView="0" workbookViewId="0" topLeftCell="A4">
      <selection activeCell="F21" sqref="F21"/>
    </sheetView>
  </sheetViews>
  <sheetFormatPr defaultColWidth="9.140625" defaultRowHeight="12.75"/>
  <cols>
    <col min="2" max="2" width="6.7109375" style="0" customWidth="1"/>
    <col min="3" max="3" width="8.00390625" style="0" customWidth="1"/>
    <col min="4" max="4" width="7.57421875" style="0" customWidth="1"/>
    <col min="5" max="5" width="8.57421875" style="0" customWidth="1"/>
    <col min="6" max="6" width="6.00390625" style="0" customWidth="1"/>
    <col min="7" max="7" width="6.421875" style="0" customWidth="1"/>
    <col min="8" max="8" width="8.57421875" style="0" customWidth="1"/>
    <col min="9" max="9" width="9.7109375" style="0" customWidth="1"/>
    <col min="10" max="11" width="7.421875" style="0" customWidth="1"/>
    <col min="12" max="12" width="7.00390625" style="0" customWidth="1"/>
    <col min="13" max="13" width="8.421875" style="0" customWidth="1"/>
  </cols>
  <sheetData>
    <row r="1" spans="1:9" ht="17.25" customHeight="1">
      <c r="A1" s="25" t="s">
        <v>1</v>
      </c>
      <c r="B1" s="54"/>
      <c r="G1" s="33" t="s">
        <v>0</v>
      </c>
      <c r="I1" t="s">
        <v>2</v>
      </c>
    </row>
    <row r="2" spans="1:14" ht="12.75">
      <c r="A2" s="1" t="s">
        <v>3</v>
      </c>
      <c r="B2" s="2"/>
      <c r="C2" s="11" t="s">
        <v>4</v>
      </c>
      <c r="D2" s="7" t="s">
        <v>5</v>
      </c>
      <c r="E2" s="7"/>
      <c r="F2" s="43" t="s">
        <v>82</v>
      </c>
      <c r="G2" s="2"/>
      <c r="H2" s="2">
        <f>((B2-G2)+100)</f>
        <v>100</v>
      </c>
      <c r="I2" s="9" t="s">
        <v>81</v>
      </c>
      <c r="J2" s="2">
        <f>H2-5</f>
        <v>95</v>
      </c>
      <c r="K2" s="2"/>
      <c r="L2" s="2"/>
      <c r="M2" s="43" t="s">
        <v>83</v>
      </c>
      <c r="N2" s="6">
        <f>D5+1</f>
        <v>101</v>
      </c>
    </row>
    <row r="3" spans="1:14" ht="12.75">
      <c r="A3" s="1" t="s">
        <v>6</v>
      </c>
      <c r="B3" s="2"/>
      <c r="C3" s="11"/>
      <c r="D3" s="7"/>
      <c r="E3" s="7"/>
      <c r="F3" s="7"/>
      <c r="G3" s="2"/>
      <c r="H3" s="2"/>
      <c r="I3" s="2"/>
      <c r="J3" s="2"/>
      <c r="K3" s="2"/>
      <c r="L3" s="2"/>
      <c r="M3" s="2"/>
      <c r="N3" s="2"/>
    </row>
    <row r="4" spans="1:14" ht="14.2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14" t="s">
        <v>20</v>
      </c>
    </row>
    <row r="5" spans="1:14" ht="12.75">
      <c r="A5" s="3">
        <v>1</v>
      </c>
      <c r="B5" s="3"/>
      <c r="C5" s="3"/>
      <c r="D5" s="5">
        <f>SUM((B2-C5)+100)</f>
        <v>100</v>
      </c>
      <c r="E5" s="5">
        <v>0</v>
      </c>
      <c r="F5" s="5">
        <v>4</v>
      </c>
      <c r="G5" s="12"/>
      <c r="H5" s="16"/>
      <c r="I5" s="13">
        <f aca="true" t="shared" si="0" ref="I5:I12">SUM(11.79*(H5^2)*(F5^0.5))</f>
        <v>0</v>
      </c>
      <c r="J5" s="5">
        <f aca="true" t="shared" si="1" ref="J5:J12">SUM(G5-(2*L5))/(K5-1)</f>
        <v>0</v>
      </c>
      <c r="K5" s="12"/>
      <c r="L5" s="5"/>
      <c r="M5" s="5">
        <f aca="true" t="shared" si="2" ref="M5:M12">I5*K5</f>
        <v>0</v>
      </c>
      <c r="N5" s="26" t="e">
        <f aca="true" t="shared" si="3" ref="N5:N12">M5/G5</f>
        <v>#DIV/0!</v>
      </c>
    </row>
    <row r="6" spans="1:14" ht="12.75">
      <c r="A6" s="3">
        <v>2</v>
      </c>
      <c r="B6" s="3"/>
      <c r="C6" s="3"/>
      <c r="D6" s="5">
        <f>SUM((B2-C6)+100)</f>
        <v>100</v>
      </c>
      <c r="E6" s="5">
        <f>D6-D5</f>
        <v>0</v>
      </c>
      <c r="F6" s="5">
        <f>F5-E6</f>
        <v>4</v>
      </c>
      <c r="G6" s="12"/>
      <c r="H6" s="16"/>
      <c r="I6" s="13">
        <f t="shared" si="0"/>
        <v>0</v>
      </c>
      <c r="J6" s="5">
        <f t="shared" si="1"/>
        <v>0</v>
      </c>
      <c r="K6" s="12"/>
      <c r="L6" s="5"/>
      <c r="M6" s="5">
        <f t="shared" si="2"/>
        <v>0</v>
      </c>
      <c r="N6" s="26" t="e">
        <f t="shared" si="3"/>
        <v>#DIV/0!</v>
      </c>
    </row>
    <row r="7" spans="1:14" ht="12.75">
      <c r="A7" s="3">
        <v>3</v>
      </c>
      <c r="B7" s="3"/>
      <c r="C7" s="3"/>
      <c r="D7" s="5">
        <f>SUM((B2-C7)+100)</f>
        <v>100</v>
      </c>
      <c r="E7" s="5">
        <f>D7-D5</f>
        <v>0</v>
      </c>
      <c r="F7" s="5">
        <f>F5-E7</f>
        <v>4</v>
      </c>
      <c r="G7" s="12"/>
      <c r="H7" s="16"/>
      <c r="I7" s="13">
        <f t="shared" si="0"/>
        <v>0</v>
      </c>
      <c r="J7" s="5">
        <f t="shared" si="1"/>
        <v>0</v>
      </c>
      <c r="K7" s="12"/>
      <c r="L7" s="5"/>
      <c r="M7" s="5">
        <f t="shared" si="2"/>
        <v>0</v>
      </c>
      <c r="N7" s="26" t="e">
        <f t="shared" si="3"/>
        <v>#DIV/0!</v>
      </c>
    </row>
    <row r="8" spans="1:14" ht="12.75">
      <c r="A8" s="3">
        <v>4</v>
      </c>
      <c r="B8" s="3"/>
      <c r="C8" s="5"/>
      <c r="D8" s="5">
        <f>SUM((B2-C8)+100)</f>
        <v>100</v>
      </c>
      <c r="E8" s="5">
        <f>D8-D5</f>
        <v>0</v>
      </c>
      <c r="F8" s="5">
        <f>F5-E8</f>
        <v>4</v>
      </c>
      <c r="G8" s="12"/>
      <c r="H8" s="16"/>
      <c r="I8" s="13">
        <f t="shared" si="0"/>
        <v>0</v>
      </c>
      <c r="J8" s="5">
        <f t="shared" si="1"/>
        <v>0</v>
      </c>
      <c r="K8" s="12"/>
      <c r="L8" s="5"/>
      <c r="M8" s="5">
        <f t="shared" si="2"/>
        <v>0</v>
      </c>
      <c r="N8" s="26" t="e">
        <f t="shared" si="3"/>
        <v>#DIV/0!</v>
      </c>
    </row>
    <row r="9" spans="1:14" ht="12.75">
      <c r="A9" s="3">
        <v>5</v>
      </c>
      <c r="B9" s="3"/>
      <c r="C9" s="5"/>
      <c r="D9" s="5">
        <f>SUM((B2-C9)+100)</f>
        <v>100</v>
      </c>
      <c r="E9" s="5">
        <f>D9-D5</f>
        <v>0</v>
      </c>
      <c r="F9" s="5">
        <f>F5-E9</f>
        <v>4</v>
      </c>
      <c r="G9" s="12"/>
      <c r="H9" s="16"/>
      <c r="I9" s="13">
        <f t="shared" si="0"/>
        <v>0</v>
      </c>
      <c r="J9" s="5">
        <f t="shared" si="1"/>
        <v>0</v>
      </c>
      <c r="K9" s="12"/>
      <c r="L9" s="5"/>
      <c r="M9" s="5">
        <f t="shared" si="2"/>
        <v>0</v>
      </c>
      <c r="N9" s="26" t="e">
        <f t="shared" si="3"/>
        <v>#DIV/0!</v>
      </c>
    </row>
    <row r="10" spans="1:14" ht="12.75">
      <c r="A10" s="3">
        <v>6</v>
      </c>
      <c r="B10" s="3"/>
      <c r="C10" s="5"/>
      <c r="D10" s="5">
        <f>SUM((B2-C10)+100)</f>
        <v>100</v>
      </c>
      <c r="E10" s="5">
        <f>D10-D5</f>
        <v>0</v>
      </c>
      <c r="F10" s="5">
        <f>F5-E10</f>
        <v>4</v>
      </c>
      <c r="G10" s="12"/>
      <c r="H10" s="16"/>
      <c r="I10" s="13">
        <f t="shared" si="0"/>
        <v>0</v>
      </c>
      <c r="J10" s="5">
        <f t="shared" si="1"/>
        <v>0</v>
      </c>
      <c r="K10" s="12"/>
      <c r="L10" s="5"/>
      <c r="M10" s="5">
        <f t="shared" si="2"/>
        <v>0</v>
      </c>
      <c r="N10" s="26" t="e">
        <f t="shared" si="3"/>
        <v>#DIV/0!</v>
      </c>
    </row>
    <row r="11" spans="1:14" ht="12.75">
      <c r="A11" s="3">
        <v>7</v>
      </c>
      <c r="B11" s="3"/>
      <c r="C11" s="5"/>
      <c r="D11" s="5">
        <f>SUM((B2-C11)+100)</f>
        <v>100</v>
      </c>
      <c r="E11" s="5">
        <f>D11-D5</f>
        <v>0</v>
      </c>
      <c r="F11" s="5">
        <f>F5-E11</f>
        <v>4</v>
      </c>
      <c r="G11" s="12"/>
      <c r="H11" s="16"/>
      <c r="I11" s="13">
        <f t="shared" si="0"/>
        <v>0</v>
      </c>
      <c r="J11" s="5">
        <f t="shared" si="1"/>
        <v>0</v>
      </c>
      <c r="K11" s="12"/>
      <c r="L11" s="5"/>
      <c r="M11" s="5">
        <f t="shared" si="2"/>
        <v>0</v>
      </c>
      <c r="N11" s="26" t="e">
        <f t="shared" si="3"/>
        <v>#DIV/0!</v>
      </c>
    </row>
    <row r="12" spans="1:14" ht="12.75">
      <c r="A12" s="3">
        <v>8</v>
      </c>
      <c r="B12" s="3"/>
      <c r="C12" s="5"/>
      <c r="D12" s="5">
        <f>SUM((B2-C12)+100)</f>
        <v>100</v>
      </c>
      <c r="E12" s="5">
        <f>D12-D5</f>
        <v>0</v>
      </c>
      <c r="F12" s="5">
        <f>F5-E12</f>
        <v>4</v>
      </c>
      <c r="G12" s="12"/>
      <c r="H12" s="16"/>
      <c r="I12" s="13">
        <f t="shared" si="0"/>
        <v>0</v>
      </c>
      <c r="J12" s="5">
        <f t="shared" si="1"/>
        <v>0</v>
      </c>
      <c r="K12" s="12"/>
      <c r="L12" s="5"/>
      <c r="M12" s="5">
        <f t="shared" si="2"/>
        <v>0</v>
      </c>
      <c r="N12" s="26" t="e">
        <f t="shared" si="3"/>
        <v>#DIV/0!</v>
      </c>
    </row>
    <row r="13" spans="1:14" ht="12.75">
      <c r="A13" s="3"/>
      <c r="E13" s="4" t="s">
        <v>21</v>
      </c>
      <c r="F13" s="4" t="s">
        <v>22</v>
      </c>
      <c r="G13" s="20">
        <f>SUM(G5:G12)</f>
        <v>0</v>
      </c>
      <c r="J13" s="4"/>
      <c r="K13" s="4"/>
      <c r="L13" s="17" t="s">
        <v>23</v>
      </c>
      <c r="M13" s="10">
        <f>SUM(M5:M12)</f>
        <v>0</v>
      </c>
      <c r="N13" s="27"/>
    </row>
    <row r="14" spans="1:14" ht="12.75">
      <c r="A14" s="15" t="s">
        <v>24</v>
      </c>
      <c r="B14" s="4"/>
      <c r="C14" s="4"/>
      <c r="D14" s="4"/>
      <c r="E14" s="4"/>
      <c r="F14" s="4"/>
      <c r="G14" s="21"/>
      <c r="I14" s="4"/>
      <c r="J14" s="4"/>
      <c r="K14" s="4"/>
      <c r="L14" s="4"/>
      <c r="M14" s="3"/>
      <c r="N14" s="27"/>
    </row>
    <row r="15" spans="1:14" ht="12.75">
      <c r="A15" s="3">
        <v>1</v>
      </c>
      <c r="B15" s="3"/>
      <c r="C15" s="3"/>
      <c r="D15" s="5">
        <f>SUM((B2-C15)+100)</f>
        <v>100</v>
      </c>
      <c r="E15" s="5">
        <v>0</v>
      </c>
      <c r="F15" s="5">
        <v>4</v>
      </c>
      <c r="G15" s="12"/>
      <c r="H15" s="16"/>
      <c r="I15" s="13">
        <f aca="true" t="shared" si="4" ref="I15:I22">SUM(11.79*(H15^2)*(F15^0.5))</f>
        <v>0</v>
      </c>
      <c r="J15" s="5">
        <f aca="true" t="shared" si="5" ref="J15:J22">SUM(G15-(2*L15))/(K15-1)</f>
        <v>0</v>
      </c>
      <c r="K15" s="12"/>
      <c r="L15" s="5"/>
      <c r="M15" s="5">
        <f aca="true" t="shared" si="6" ref="M15:M22">I15*K15</f>
        <v>0</v>
      </c>
      <c r="N15" s="26" t="e">
        <f aca="true" t="shared" si="7" ref="N15:N22">M15/G15</f>
        <v>#DIV/0!</v>
      </c>
    </row>
    <row r="16" spans="1:14" ht="12.75">
      <c r="A16" s="3">
        <v>2</v>
      </c>
      <c r="B16" s="3"/>
      <c r="C16" s="3"/>
      <c r="D16" s="5">
        <f>SUM((B2-C16)+100)</f>
        <v>100</v>
      </c>
      <c r="E16" s="5">
        <f>D16-D15</f>
        <v>0</v>
      </c>
      <c r="F16" s="5">
        <f>F15-E16</f>
        <v>4</v>
      </c>
      <c r="G16" s="12"/>
      <c r="H16" s="16"/>
      <c r="I16" s="13">
        <f t="shared" si="4"/>
        <v>0</v>
      </c>
      <c r="J16" s="5">
        <f t="shared" si="5"/>
        <v>0</v>
      </c>
      <c r="K16" s="12"/>
      <c r="L16" s="5"/>
      <c r="M16" s="5">
        <f t="shared" si="6"/>
        <v>0</v>
      </c>
      <c r="N16" s="26" t="e">
        <f t="shared" si="7"/>
        <v>#DIV/0!</v>
      </c>
    </row>
    <row r="17" spans="1:20" ht="12.75">
      <c r="A17" s="3">
        <v>3</v>
      </c>
      <c r="B17" s="3"/>
      <c r="C17" s="3"/>
      <c r="D17" s="5">
        <f>SUM((B2-C17)+100)</f>
        <v>100</v>
      </c>
      <c r="E17" s="5">
        <f>D17-D15</f>
        <v>0</v>
      </c>
      <c r="F17" s="5">
        <f>F15-E17</f>
        <v>4</v>
      </c>
      <c r="G17" s="12"/>
      <c r="H17" s="16"/>
      <c r="I17" s="13">
        <f t="shared" si="4"/>
        <v>0</v>
      </c>
      <c r="J17" s="5">
        <f t="shared" si="5"/>
        <v>0</v>
      </c>
      <c r="K17" s="12"/>
      <c r="L17" s="5"/>
      <c r="M17" s="5">
        <f t="shared" si="6"/>
        <v>0</v>
      </c>
      <c r="N17" s="26" t="e">
        <f t="shared" si="7"/>
        <v>#DIV/0!</v>
      </c>
      <c r="S17" s="8"/>
      <c r="T17" s="4"/>
    </row>
    <row r="18" spans="1:20" ht="12.75">
      <c r="A18" s="3">
        <v>4</v>
      </c>
      <c r="B18" s="3"/>
      <c r="C18" s="5"/>
      <c r="D18" s="5">
        <f>SUM((B2-C18)+100)</f>
        <v>100</v>
      </c>
      <c r="E18" s="5">
        <f>D18-D15</f>
        <v>0</v>
      </c>
      <c r="F18" s="5">
        <f>F15-E18</f>
        <v>4</v>
      </c>
      <c r="G18" s="12"/>
      <c r="H18" s="16"/>
      <c r="I18" s="13">
        <f t="shared" si="4"/>
        <v>0</v>
      </c>
      <c r="J18" s="5">
        <f t="shared" si="5"/>
        <v>0</v>
      </c>
      <c r="K18" s="12"/>
      <c r="L18" s="5"/>
      <c r="M18" s="5">
        <f t="shared" si="6"/>
        <v>0</v>
      </c>
      <c r="N18" s="26" t="e">
        <f t="shared" si="7"/>
        <v>#DIV/0!</v>
      </c>
      <c r="S18" s="9"/>
      <c r="T18" s="6"/>
    </row>
    <row r="19" spans="1:20" ht="12.75">
      <c r="A19" s="3">
        <v>5</v>
      </c>
      <c r="B19" s="3"/>
      <c r="C19" s="5"/>
      <c r="D19" s="5">
        <f>SUM((B2-C19)+100)</f>
        <v>100</v>
      </c>
      <c r="E19" s="5">
        <f>D19-D15</f>
        <v>0</v>
      </c>
      <c r="F19" s="5">
        <f>F15-E19</f>
        <v>4</v>
      </c>
      <c r="G19" s="12"/>
      <c r="H19" s="16"/>
      <c r="I19" s="13">
        <f t="shared" si="4"/>
        <v>0</v>
      </c>
      <c r="J19" s="5">
        <f t="shared" si="5"/>
        <v>0</v>
      </c>
      <c r="K19" s="12"/>
      <c r="L19" s="5"/>
      <c r="M19" s="5">
        <f t="shared" si="6"/>
        <v>0</v>
      </c>
      <c r="N19" s="26" t="e">
        <f t="shared" si="7"/>
        <v>#DIV/0!</v>
      </c>
      <c r="S19" s="8"/>
      <c r="T19" s="10"/>
    </row>
    <row r="20" spans="1:20" ht="12.75">
      <c r="A20" s="3">
        <v>6</v>
      </c>
      <c r="B20" s="3"/>
      <c r="C20" s="5"/>
      <c r="D20" s="5">
        <f>SUM((B2-C20)+100)</f>
        <v>100</v>
      </c>
      <c r="E20" s="5">
        <f>D20-D15</f>
        <v>0</v>
      </c>
      <c r="F20" s="5">
        <f>F15-E20</f>
        <v>4</v>
      </c>
      <c r="G20" s="12"/>
      <c r="H20" s="16"/>
      <c r="I20" s="13">
        <f t="shared" si="4"/>
        <v>0</v>
      </c>
      <c r="J20" s="5">
        <f t="shared" si="5"/>
        <v>0</v>
      </c>
      <c r="K20" s="12"/>
      <c r="L20" s="5"/>
      <c r="M20" s="5">
        <f t="shared" si="6"/>
        <v>0</v>
      </c>
      <c r="N20" s="26" t="e">
        <f t="shared" si="7"/>
        <v>#DIV/0!</v>
      </c>
      <c r="S20" s="4"/>
      <c r="T20" s="5"/>
    </row>
    <row r="21" spans="1:20" ht="12.75">
      <c r="A21" s="3">
        <v>7</v>
      </c>
      <c r="B21" s="3"/>
      <c r="C21" s="5"/>
      <c r="D21" s="5">
        <f>SUM((B2-C21)+100)</f>
        <v>100</v>
      </c>
      <c r="E21" s="5">
        <f>D21-D15</f>
        <v>0</v>
      </c>
      <c r="F21" s="5">
        <f>F15-E21</f>
        <v>4</v>
      </c>
      <c r="G21" s="12"/>
      <c r="H21" s="16"/>
      <c r="I21" s="13">
        <f t="shared" si="4"/>
        <v>0</v>
      </c>
      <c r="J21" s="5">
        <f t="shared" si="5"/>
        <v>0</v>
      </c>
      <c r="K21" s="12"/>
      <c r="L21" s="5"/>
      <c r="M21" s="5">
        <f t="shared" si="6"/>
        <v>0</v>
      </c>
      <c r="N21" s="26" t="e">
        <f t="shared" si="7"/>
        <v>#DIV/0!</v>
      </c>
      <c r="S21" s="4"/>
      <c r="T21" s="5"/>
    </row>
    <row r="22" spans="1:14" ht="12.75">
      <c r="A22" s="3">
        <v>8</v>
      </c>
      <c r="B22" s="3"/>
      <c r="C22" s="5"/>
      <c r="D22" s="5">
        <f>SUM((B2-C22)+100)</f>
        <v>100</v>
      </c>
      <c r="E22" s="5">
        <f>D22-D15</f>
        <v>0</v>
      </c>
      <c r="F22" s="5">
        <f>F15-E22</f>
        <v>4</v>
      </c>
      <c r="G22" s="12"/>
      <c r="H22" s="16"/>
      <c r="I22" s="13">
        <f t="shared" si="4"/>
        <v>0</v>
      </c>
      <c r="J22" s="5">
        <f t="shared" si="5"/>
        <v>0</v>
      </c>
      <c r="K22" s="12"/>
      <c r="L22" s="5"/>
      <c r="M22" s="5">
        <f t="shared" si="6"/>
        <v>0</v>
      </c>
      <c r="N22" s="26" t="e">
        <f t="shared" si="7"/>
        <v>#DIV/0!</v>
      </c>
    </row>
    <row r="23" spans="1:14" ht="12.75">
      <c r="A23" s="3"/>
      <c r="E23" s="4" t="s">
        <v>21</v>
      </c>
      <c r="F23" s="4" t="s">
        <v>22</v>
      </c>
      <c r="G23" s="20">
        <f>SUM(G15:G22)</f>
        <v>0</v>
      </c>
      <c r="J23" s="4"/>
      <c r="K23" s="4"/>
      <c r="L23" s="17" t="s">
        <v>23</v>
      </c>
      <c r="M23" s="10">
        <f>SUM(M15:M22)</f>
        <v>0</v>
      </c>
      <c r="N23" s="27"/>
    </row>
    <row r="24" spans="1:14" ht="12.75">
      <c r="A24" s="24" t="s">
        <v>25</v>
      </c>
      <c r="G24" s="21"/>
      <c r="N24" s="28"/>
    </row>
    <row r="25" spans="1:14" ht="12.75">
      <c r="A25" s="3">
        <v>1</v>
      </c>
      <c r="B25" s="3"/>
      <c r="C25" s="3"/>
      <c r="D25" s="5">
        <f>SUM((B2-C25)+100)</f>
        <v>100</v>
      </c>
      <c r="E25" s="5">
        <v>0</v>
      </c>
      <c r="F25" s="5">
        <v>4</v>
      </c>
      <c r="G25" s="12"/>
      <c r="H25" s="16"/>
      <c r="I25" s="13">
        <f aca="true" t="shared" si="8" ref="I25:I32">SUM(11.79*(H25^2)*(F25^0.5))</f>
        <v>0</v>
      </c>
      <c r="J25" s="5">
        <f aca="true" t="shared" si="9" ref="J25:J32">SUM(G25-(2*L25))/(K25-1)</f>
        <v>0</v>
      </c>
      <c r="K25" s="12"/>
      <c r="L25" s="5"/>
      <c r="M25" s="5">
        <f aca="true" t="shared" si="10" ref="M25:M32">I25*K25</f>
        <v>0</v>
      </c>
      <c r="N25" s="26" t="e">
        <f aca="true" t="shared" si="11" ref="N25:N32">M25/G25</f>
        <v>#DIV/0!</v>
      </c>
    </row>
    <row r="26" spans="1:14" ht="12.75">
      <c r="A26" s="3">
        <v>2</v>
      </c>
      <c r="B26" s="3"/>
      <c r="C26" s="3"/>
      <c r="D26" s="5">
        <f>SUM((B2-C26)+100)</f>
        <v>100</v>
      </c>
      <c r="E26" s="5">
        <f>D26-D25</f>
        <v>0</v>
      </c>
      <c r="F26" s="5">
        <f>F25-E26</f>
        <v>4</v>
      </c>
      <c r="G26" s="12"/>
      <c r="H26" s="16"/>
      <c r="I26" s="13">
        <f t="shared" si="8"/>
        <v>0</v>
      </c>
      <c r="J26" s="5">
        <f t="shared" si="9"/>
        <v>0</v>
      </c>
      <c r="K26" s="12"/>
      <c r="L26" s="5"/>
      <c r="M26" s="5">
        <f t="shared" si="10"/>
        <v>0</v>
      </c>
      <c r="N26" s="26" t="e">
        <f t="shared" si="11"/>
        <v>#DIV/0!</v>
      </c>
    </row>
    <row r="27" spans="1:14" ht="12.75">
      <c r="A27" s="3">
        <v>3</v>
      </c>
      <c r="B27" s="3"/>
      <c r="C27" s="3"/>
      <c r="D27" s="5">
        <f>SUM((B2-C27)+100)</f>
        <v>100</v>
      </c>
      <c r="E27" s="5">
        <f>D27-D25</f>
        <v>0</v>
      </c>
      <c r="F27" s="5">
        <f>F25-E27</f>
        <v>4</v>
      </c>
      <c r="G27" s="12"/>
      <c r="H27" s="16"/>
      <c r="I27" s="13">
        <f t="shared" si="8"/>
        <v>0</v>
      </c>
      <c r="J27" s="5">
        <f t="shared" si="9"/>
        <v>0</v>
      </c>
      <c r="K27" s="12"/>
      <c r="L27" s="5"/>
      <c r="M27" s="5">
        <f t="shared" si="10"/>
        <v>0</v>
      </c>
      <c r="N27" s="26" t="e">
        <f t="shared" si="11"/>
        <v>#DIV/0!</v>
      </c>
    </row>
    <row r="28" spans="1:14" ht="12.75">
      <c r="A28" s="3">
        <v>4</v>
      </c>
      <c r="B28" s="3"/>
      <c r="C28" s="5"/>
      <c r="D28" s="5">
        <f>SUM((B2-C28)+100)</f>
        <v>100</v>
      </c>
      <c r="E28" s="5">
        <f>D28-D25</f>
        <v>0</v>
      </c>
      <c r="F28" s="5">
        <f>F25-E28</f>
        <v>4</v>
      </c>
      <c r="G28" s="12"/>
      <c r="H28" s="16"/>
      <c r="I28" s="13">
        <f t="shared" si="8"/>
        <v>0</v>
      </c>
      <c r="J28" s="5">
        <f t="shared" si="9"/>
        <v>0</v>
      </c>
      <c r="K28" s="12"/>
      <c r="L28" s="5"/>
      <c r="M28" s="5">
        <f t="shared" si="10"/>
        <v>0</v>
      </c>
      <c r="N28" s="26" t="e">
        <f t="shared" si="11"/>
        <v>#DIV/0!</v>
      </c>
    </row>
    <row r="29" spans="1:14" ht="12.75">
      <c r="A29" s="3">
        <v>5</v>
      </c>
      <c r="B29" s="3"/>
      <c r="C29" s="5"/>
      <c r="D29" s="5">
        <f>SUM((B2-C29)+100)</f>
        <v>100</v>
      </c>
      <c r="E29" s="5">
        <f>D29-D25</f>
        <v>0</v>
      </c>
      <c r="F29" s="5">
        <f>F25-E29</f>
        <v>4</v>
      </c>
      <c r="G29" s="12"/>
      <c r="H29" s="16"/>
      <c r="I29" s="13">
        <f t="shared" si="8"/>
        <v>0</v>
      </c>
      <c r="J29" s="5">
        <f t="shared" si="9"/>
        <v>0</v>
      </c>
      <c r="K29" s="12"/>
      <c r="L29" s="5"/>
      <c r="M29" s="5">
        <f t="shared" si="10"/>
        <v>0</v>
      </c>
      <c r="N29" s="26" t="e">
        <f t="shared" si="11"/>
        <v>#DIV/0!</v>
      </c>
    </row>
    <row r="30" spans="1:14" ht="12.75">
      <c r="A30" s="3">
        <v>6</v>
      </c>
      <c r="B30" s="3"/>
      <c r="C30" s="5"/>
      <c r="D30" s="5">
        <f>SUM((B2-C30)+100)</f>
        <v>100</v>
      </c>
      <c r="E30" s="5">
        <f>D30-D25</f>
        <v>0</v>
      </c>
      <c r="F30" s="5">
        <f>F25-E30</f>
        <v>4</v>
      </c>
      <c r="G30" s="12"/>
      <c r="H30" s="16"/>
      <c r="I30" s="13">
        <f t="shared" si="8"/>
        <v>0</v>
      </c>
      <c r="J30" s="5">
        <f t="shared" si="9"/>
        <v>0</v>
      </c>
      <c r="K30" s="12"/>
      <c r="L30" s="5"/>
      <c r="M30" s="5">
        <f t="shared" si="10"/>
        <v>0</v>
      </c>
      <c r="N30" s="26" t="e">
        <f t="shared" si="11"/>
        <v>#DIV/0!</v>
      </c>
    </row>
    <row r="31" spans="1:14" ht="12.75">
      <c r="A31" s="3">
        <v>7</v>
      </c>
      <c r="B31" s="3"/>
      <c r="C31" s="5"/>
      <c r="D31" s="5">
        <f>SUM((B2-C31)+100)</f>
        <v>100</v>
      </c>
      <c r="E31" s="5">
        <f>D31-D25</f>
        <v>0</v>
      </c>
      <c r="F31" s="5">
        <f>F25-E31</f>
        <v>4</v>
      </c>
      <c r="G31" s="12"/>
      <c r="H31" s="16"/>
      <c r="I31" s="13">
        <f t="shared" si="8"/>
        <v>0</v>
      </c>
      <c r="J31" s="5">
        <f t="shared" si="9"/>
        <v>0</v>
      </c>
      <c r="K31" s="12"/>
      <c r="L31" s="5"/>
      <c r="M31" s="5">
        <f t="shared" si="10"/>
        <v>0</v>
      </c>
      <c r="N31" s="26" t="e">
        <f t="shared" si="11"/>
        <v>#DIV/0!</v>
      </c>
    </row>
    <row r="32" spans="1:14" ht="12.75">
      <c r="A32" s="3">
        <v>8</v>
      </c>
      <c r="B32" s="3"/>
      <c r="C32" s="5"/>
      <c r="D32" s="5">
        <f>SUM((B2-C32)+100)</f>
        <v>100</v>
      </c>
      <c r="E32" s="5">
        <f>D32-D25</f>
        <v>0</v>
      </c>
      <c r="F32" s="5">
        <f>F25-E32</f>
        <v>4</v>
      </c>
      <c r="G32" s="12"/>
      <c r="H32" s="16"/>
      <c r="I32" s="13">
        <f t="shared" si="8"/>
        <v>0</v>
      </c>
      <c r="J32" s="5">
        <f t="shared" si="9"/>
        <v>0</v>
      </c>
      <c r="K32" s="12"/>
      <c r="L32" s="5"/>
      <c r="M32" s="5">
        <f t="shared" si="10"/>
        <v>0</v>
      </c>
      <c r="N32" s="26" t="e">
        <f t="shared" si="11"/>
        <v>#DIV/0!</v>
      </c>
    </row>
    <row r="33" spans="1:14" ht="12.75">
      <c r="A33" s="3"/>
      <c r="E33" s="4" t="s">
        <v>21</v>
      </c>
      <c r="F33" s="4" t="s">
        <v>22</v>
      </c>
      <c r="G33" s="20">
        <f>SUM(G25:G32)</f>
        <v>0</v>
      </c>
      <c r="J33" s="4"/>
      <c r="K33" s="4"/>
      <c r="L33" s="17" t="s">
        <v>23</v>
      </c>
      <c r="M33" s="10">
        <f>SUM(M25:M32)</f>
        <v>0</v>
      </c>
      <c r="N33" s="7"/>
    </row>
    <row r="34" spans="1:14" ht="12.75">
      <c r="A34" s="24" t="s">
        <v>104</v>
      </c>
      <c r="G34" s="21"/>
      <c r="N34" s="28"/>
    </row>
    <row r="35" spans="1:14" ht="12.75">
      <c r="A35" s="3">
        <v>1</v>
      </c>
      <c r="B35" s="3"/>
      <c r="C35" s="3"/>
      <c r="D35" s="5">
        <f>SUM((B12-C35)+100)</f>
        <v>100</v>
      </c>
      <c r="E35" s="5">
        <v>0</v>
      </c>
      <c r="F35" s="5">
        <v>4</v>
      </c>
      <c r="G35" s="12"/>
      <c r="H35" s="16"/>
      <c r="I35" s="13">
        <f aca="true" t="shared" si="12" ref="I35:I42">SUM(11.79*(H35^2)*(F35^0.5))</f>
        <v>0</v>
      </c>
      <c r="J35" s="5">
        <f aca="true" t="shared" si="13" ref="J35:J42">SUM(G35-(2*L35))/(K35-1)</f>
        <v>0</v>
      </c>
      <c r="K35" s="12"/>
      <c r="L35" s="5"/>
      <c r="M35" s="5">
        <f aca="true" t="shared" si="14" ref="M35:M42">I35*K35</f>
        <v>0</v>
      </c>
      <c r="N35" s="26" t="e">
        <f aca="true" t="shared" si="15" ref="N35:N42">M35/G35</f>
        <v>#DIV/0!</v>
      </c>
    </row>
    <row r="36" spans="1:14" ht="12.75">
      <c r="A36" s="3">
        <v>2</v>
      </c>
      <c r="B36" s="3"/>
      <c r="C36" s="3"/>
      <c r="D36" s="5">
        <f>SUM((B12-C36)+100)</f>
        <v>100</v>
      </c>
      <c r="E36" s="5">
        <f>D36-D35</f>
        <v>0</v>
      </c>
      <c r="F36" s="5">
        <f>F35-E36</f>
        <v>4</v>
      </c>
      <c r="G36" s="12"/>
      <c r="H36" s="16"/>
      <c r="I36" s="13">
        <f t="shared" si="12"/>
        <v>0</v>
      </c>
      <c r="J36" s="5">
        <f t="shared" si="13"/>
        <v>0</v>
      </c>
      <c r="K36" s="12"/>
      <c r="L36" s="5"/>
      <c r="M36" s="5">
        <f t="shared" si="14"/>
        <v>0</v>
      </c>
      <c r="N36" s="26" t="e">
        <f t="shared" si="15"/>
        <v>#DIV/0!</v>
      </c>
    </row>
    <row r="37" spans="1:14" ht="12.75">
      <c r="A37" s="3">
        <v>3</v>
      </c>
      <c r="B37" s="3"/>
      <c r="C37" s="3"/>
      <c r="D37" s="5">
        <f>SUM((B12-C37)+100)</f>
        <v>100</v>
      </c>
      <c r="E37" s="5">
        <f>D37-D35</f>
        <v>0</v>
      </c>
      <c r="F37" s="5">
        <f>F35-E37</f>
        <v>4</v>
      </c>
      <c r="G37" s="12"/>
      <c r="H37" s="16"/>
      <c r="I37" s="13">
        <f t="shared" si="12"/>
        <v>0</v>
      </c>
      <c r="J37" s="5">
        <f t="shared" si="13"/>
        <v>0</v>
      </c>
      <c r="K37" s="12"/>
      <c r="L37" s="5"/>
      <c r="M37" s="5">
        <f t="shared" si="14"/>
        <v>0</v>
      </c>
      <c r="N37" s="26" t="e">
        <f t="shared" si="15"/>
        <v>#DIV/0!</v>
      </c>
    </row>
    <row r="38" spans="1:14" ht="12.75">
      <c r="A38" s="3">
        <v>4</v>
      </c>
      <c r="B38" s="3"/>
      <c r="C38" s="5"/>
      <c r="D38" s="5">
        <f>SUM((B12-C38)+100)</f>
        <v>100</v>
      </c>
      <c r="E38" s="5">
        <f>D38-D35</f>
        <v>0</v>
      </c>
      <c r="F38" s="5">
        <f>F35-E38</f>
        <v>4</v>
      </c>
      <c r="G38" s="12"/>
      <c r="H38" s="16"/>
      <c r="I38" s="13">
        <f t="shared" si="12"/>
        <v>0</v>
      </c>
      <c r="J38" s="5">
        <f t="shared" si="13"/>
        <v>0</v>
      </c>
      <c r="K38" s="12"/>
      <c r="L38" s="5"/>
      <c r="M38" s="5">
        <f t="shared" si="14"/>
        <v>0</v>
      </c>
      <c r="N38" s="26" t="e">
        <f t="shared" si="15"/>
        <v>#DIV/0!</v>
      </c>
    </row>
    <row r="39" spans="1:14" ht="12.75">
      <c r="A39" s="3">
        <v>5</v>
      </c>
      <c r="B39" s="3"/>
      <c r="C39" s="5"/>
      <c r="D39" s="5">
        <f>SUM((B12-C39)+100)</f>
        <v>100</v>
      </c>
      <c r="E39" s="5">
        <f>D39-D35</f>
        <v>0</v>
      </c>
      <c r="F39" s="5">
        <f>F35-E39</f>
        <v>4</v>
      </c>
      <c r="G39" s="12"/>
      <c r="H39" s="16"/>
      <c r="I39" s="13">
        <f t="shared" si="12"/>
        <v>0</v>
      </c>
      <c r="J39" s="5">
        <f t="shared" si="13"/>
        <v>0</v>
      </c>
      <c r="K39" s="12"/>
      <c r="L39" s="5"/>
      <c r="M39" s="5">
        <f t="shared" si="14"/>
        <v>0</v>
      </c>
      <c r="N39" s="26" t="e">
        <f t="shared" si="15"/>
        <v>#DIV/0!</v>
      </c>
    </row>
    <row r="40" spans="1:14" ht="12.75">
      <c r="A40" s="3">
        <v>6</v>
      </c>
      <c r="B40" s="3"/>
      <c r="C40" s="5"/>
      <c r="D40" s="5">
        <f>SUM((B12-C40)+100)</f>
        <v>100</v>
      </c>
      <c r="E40" s="5">
        <f>D40-D35</f>
        <v>0</v>
      </c>
      <c r="F40" s="5">
        <f>F35-E40</f>
        <v>4</v>
      </c>
      <c r="G40" s="12"/>
      <c r="H40" s="16"/>
      <c r="I40" s="13">
        <f t="shared" si="12"/>
        <v>0</v>
      </c>
      <c r="J40" s="5">
        <f t="shared" si="13"/>
        <v>0</v>
      </c>
      <c r="K40" s="12"/>
      <c r="L40" s="5"/>
      <c r="M40" s="5">
        <f t="shared" si="14"/>
        <v>0</v>
      </c>
      <c r="N40" s="26" t="e">
        <f t="shared" si="15"/>
        <v>#DIV/0!</v>
      </c>
    </row>
    <row r="41" spans="1:14" ht="12.75">
      <c r="A41" s="3">
        <v>7</v>
      </c>
      <c r="B41" s="3"/>
      <c r="C41" s="5"/>
      <c r="D41" s="5">
        <f>SUM((B12-C41)+100)</f>
        <v>100</v>
      </c>
      <c r="E41" s="5">
        <f>D41-D35</f>
        <v>0</v>
      </c>
      <c r="F41" s="5">
        <f>F35-E41</f>
        <v>4</v>
      </c>
      <c r="G41" s="12"/>
      <c r="H41" s="16"/>
      <c r="I41" s="13">
        <f t="shared" si="12"/>
        <v>0</v>
      </c>
      <c r="J41" s="5">
        <f t="shared" si="13"/>
        <v>0</v>
      </c>
      <c r="K41" s="12"/>
      <c r="L41" s="5"/>
      <c r="M41" s="5">
        <f t="shared" si="14"/>
        <v>0</v>
      </c>
      <c r="N41" s="26" t="e">
        <f t="shared" si="15"/>
        <v>#DIV/0!</v>
      </c>
    </row>
    <row r="42" spans="1:14" ht="12.75">
      <c r="A42" s="3">
        <v>8</v>
      </c>
      <c r="B42" s="3"/>
      <c r="C42" s="5"/>
      <c r="D42" s="5">
        <f>SUM((B12-C42)+100)</f>
        <v>100</v>
      </c>
      <c r="E42" s="5">
        <f>D42-D35</f>
        <v>0</v>
      </c>
      <c r="F42" s="5">
        <f>F35-E42</f>
        <v>4</v>
      </c>
      <c r="G42" s="12"/>
      <c r="H42" s="16"/>
      <c r="I42" s="13">
        <f t="shared" si="12"/>
        <v>0</v>
      </c>
      <c r="J42" s="5">
        <f t="shared" si="13"/>
        <v>0</v>
      </c>
      <c r="K42" s="12"/>
      <c r="L42" s="5"/>
      <c r="M42" s="5">
        <f t="shared" si="14"/>
        <v>0</v>
      </c>
      <c r="N42" s="26" t="e">
        <f t="shared" si="15"/>
        <v>#DIV/0!</v>
      </c>
    </row>
    <row r="43" spans="1:14" ht="12.75">
      <c r="A43" s="3"/>
      <c r="E43" s="4" t="s">
        <v>21</v>
      </c>
      <c r="F43" s="4" t="s">
        <v>22</v>
      </c>
      <c r="G43" s="20">
        <f>SUM(G35:G42)</f>
        <v>0</v>
      </c>
      <c r="J43" s="4"/>
      <c r="K43" s="4"/>
      <c r="L43" s="17" t="s">
        <v>23</v>
      </c>
      <c r="M43" s="10">
        <f>SUM(M35:M42)</f>
        <v>0</v>
      </c>
      <c r="N43" s="7"/>
    </row>
    <row r="44" spans="5:13" ht="12.75">
      <c r="E44" s="18" t="s">
        <v>26</v>
      </c>
      <c r="G44" s="22">
        <f>G13+G23+G32+G43</f>
        <v>0</v>
      </c>
      <c r="L44" s="19" t="s">
        <v>27</v>
      </c>
      <c r="M44" s="23">
        <f>M13+M23+M33+M43</f>
        <v>0</v>
      </c>
    </row>
    <row r="45" spans="12:13" ht="12.75">
      <c r="L45" s="19" t="s">
        <v>28</v>
      </c>
      <c r="M45" s="23" t="e">
        <f>SUM(((N5-N42)/N5)*100)</f>
        <v>#DIV/0!</v>
      </c>
    </row>
  </sheetData>
  <sheetProtection/>
  <printOptions/>
  <pageMargins left="0.75" right="0.25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1" sqref="F1"/>
    </sheetView>
  </sheetViews>
  <sheetFormatPr defaultColWidth="9.140625" defaultRowHeight="12.75"/>
  <cols>
    <col min="7" max="7" width="9.7109375" style="0" customWidth="1"/>
    <col min="9" max="9" width="8.421875" style="0" customWidth="1"/>
    <col min="10" max="10" width="0.13671875" style="0" customWidth="1"/>
    <col min="11" max="11" width="8.8515625" style="0" customWidth="1"/>
    <col min="12" max="23" width="7.57421875" style="0" customWidth="1"/>
  </cols>
  <sheetData>
    <row r="1" spans="1:9" ht="12.75" customHeight="1">
      <c r="A1" s="32" t="s">
        <v>29</v>
      </c>
      <c r="B1" s="53"/>
      <c r="E1" s="32" t="s">
        <v>30</v>
      </c>
      <c r="F1" s="53"/>
      <c r="H1" s="32" t="s">
        <v>31</v>
      </c>
      <c r="I1" s="47"/>
    </row>
    <row r="2" ht="12.75" customHeight="1"/>
    <row r="3" spans="1:9" ht="12.75" customHeight="1">
      <c r="A3" s="32" t="s">
        <v>32</v>
      </c>
      <c r="B3" s="47"/>
      <c r="E3" s="32" t="s">
        <v>33</v>
      </c>
      <c r="F3" s="47"/>
      <c r="H3" s="32" t="s">
        <v>34</v>
      </c>
      <c r="I3" s="45"/>
    </row>
    <row r="4" ht="12.75" customHeight="1"/>
    <row r="5" spans="3:11" ht="12.75" customHeight="1">
      <c r="C5" s="32" t="s">
        <v>35</v>
      </c>
      <c r="D5" s="45"/>
      <c r="F5" s="32" t="s">
        <v>36</v>
      </c>
      <c r="G5" s="35">
        <f>(D5*120)</f>
        <v>0</v>
      </c>
      <c r="H5" s="32" t="s">
        <v>37</v>
      </c>
      <c r="I5" s="35" t="e">
        <f>(G5)/('LPP Fields'!G44*5)</f>
        <v>#DIV/0!</v>
      </c>
      <c r="K5" t="s">
        <v>38</v>
      </c>
    </row>
    <row r="6" ht="12.75" customHeight="1">
      <c r="C6" t="s">
        <v>2</v>
      </c>
    </row>
    <row r="7" spans="3:9" ht="12.75" customHeight="1">
      <c r="C7" s="32" t="s">
        <v>39</v>
      </c>
      <c r="D7" s="45"/>
      <c r="E7" t="s">
        <v>41</v>
      </c>
      <c r="G7" s="32" t="s">
        <v>40</v>
      </c>
      <c r="H7" s="35">
        <f>D7</f>
        <v>0</v>
      </c>
      <c r="I7" t="s">
        <v>41</v>
      </c>
    </row>
    <row r="8" spans="4:8" ht="12.75" customHeight="1">
      <c r="D8" s="40"/>
      <c r="H8" s="40"/>
    </row>
    <row r="9" spans="2:9" ht="12.75" customHeight="1">
      <c r="B9" s="29"/>
      <c r="C9" s="32" t="s">
        <v>42</v>
      </c>
      <c r="D9" s="35">
        <f>('LPP Fields'!G44*5)</f>
        <v>0</v>
      </c>
      <c r="E9" t="s">
        <v>43</v>
      </c>
      <c r="F9" s="31" t="s">
        <v>44</v>
      </c>
      <c r="G9" s="34"/>
      <c r="H9" s="41">
        <f>('LPP Fields'!G44)</f>
        <v>0</v>
      </c>
      <c r="I9" t="s">
        <v>45</v>
      </c>
    </row>
    <row r="10" spans="4:8" ht="12.75" customHeight="1">
      <c r="D10" s="40"/>
      <c r="H10" s="40"/>
    </row>
    <row r="11" spans="3:9" ht="12.75" customHeight="1">
      <c r="C11" s="32" t="s">
        <v>78</v>
      </c>
      <c r="D11" s="45"/>
      <c r="G11" s="32" t="s">
        <v>46</v>
      </c>
      <c r="H11" s="35"/>
      <c r="I11" t="s">
        <v>47</v>
      </c>
    </row>
    <row r="12" ht="12.75" customHeight="1">
      <c r="D12" s="40"/>
    </row>
    <row r="13" spans="3:9" ht="12.75" customHeight="1">
      <c r="C13" s="32" t="s">
        <v>48</v>
      </c>
      <c r="D13" s="45"/>
      <c r="E13" t="s">
        <v>47</v>
      </c>
      <c r="F13" s="37"/>
      <c r="G13" s="32" t="s">
        <v>49</v>
      </c>
      <c r="H13" s="44"/>
      <c r="I13" t="s">
        <v>47</v>
      </c>
    </row>
    <row r="14" ht="12.75" customHeight="1"/>
    <row r="15" spans="2:8" ht="12.75" customHeight="1">
      <c r="B15" s="31"/>
      <c r="C15" s="32" t="s">
        <v>50</v>
      </c>
      <c r="D15" s="46">
        <v>1.25</v>
      </c>
      <c r="E15" t="s">
        <v>47</v>
      </c>
      <c r="F15" s="29"/>
      <c r="G15" s="32" t="s">
        <v>51</v>
      </c>
      <c r="H15" s="45"/>
    </row>
    <row r="16" ht="12.75" customHeight="1">
      <c r="H16" s="40"/>
    </row>
    <row r="17" spans="3:9" ht="12.75" customHeight="1">
      <c r="C17" s="32" t="s">
        <v>52</v>
      </c>
      <c r="D17" s="35">
        <f>H15+1</f>
        <v>1</v>
      </c>
      <c r="G17" s="32" t="s">
        <v>53</v>
      </c>
      <c r="H17" s="35">
        <f>H15</f>
        <v>0</v>
      </c>
      <c r="I17" s="50" t="s">
        <v>101</v>
      </c>
    </row>
    <row r="18" ht="12.75" customHeight="1">
      <c r="H18" s="40"/>
    </row>
    <row r="19" spans="3:9" ht="12.75" customHeight="1">
      <c r="C19" s="32" t="s">
        <v>54</v>
      </c>
      <c r="D19" s="45"/>
      <c r="E19" s="30" t="s">
        <v>89</v>
      </c>
      <c r="G19" s="32" t="s">
        <v>55</v>
      </c>
      <c r="H19" s="35">
        <f>((D11-1)*5)+5</f>
        <v>0</v>
      </c>
      <c r="I19" t="s">
        <v>45</v>
      </c>
    </row>
    <row r="20" ht="12.75" customHeight="1">
      <c r="H20" s="40"/>
    </row>
    <row r="21" spans="1:9" ht="12.75" customHeight="1">
      <c r="A21" s="37"/>
      <c r="B21" s="37"/>
      <c r="C21" s="32" t="s">
        <v>56</v>
      </c>
      <c r="D21" s="45"/>
      <c r="E21" s="30" t="s">
        <v>88</v>
      </c>
      <c r="G21" s="32" t="s">
        <v>57</v>
      </c>
      <c r="H21" s="45"/>
      <c r="I21" t="s">
        <v>45</v>
      </c>
    </row>
    <row r="22" ht="12.75" customHeight="1"/>
    <row r="23" spans="1:9" ht="12.75" customHeight="1">
      <c r="A23" s="37"/>
      <c r="B23" s="37"/>
      <c r="C23" s="32" t="s">
        <v>58</v>
      </c>
      <c r="D23" s="42">
        <f>'LPP Fields'!F5</f>
        <v>4</v>
      </c>
      <c r="E23" s="37" t="s">
        <v>45</v>
      </c>
      <c r="F23" s="39"/>
      <c r="G23" s="32" t="s">
        <v>60</v>
      </c>
      <c r="H23" s="42">
        <f>('LPP Fields'!N2-('LPP Fields'!H2-5))</f>
        <v>6</v>
      </c>
      <c r="I23" t="s">
        <v>45</v>
      </c>
    </row>
    <row r="24" ht="12.75" customHeight="1"/>
    <row r="25" spans="2:7" ht="12.75" customHeight="1">
      <c r="B25" s="32" t="s">
        <v>59</v>
      </c>
      <c r="C25" s="42" t="e">
        <f>(0.00113*(H21+70)*'LPP Fields'!M44^1.85)/D21^4.87</f>
        <v>#DIV/0!</v>
      </c>
      <c r="D25" t="s">
        <v>45</v>
      </c>
      <c r="E25" s="50" t="s">
        <v>61</v>
      </c>
      <c r="G25" s="32"/>
    </row>
    <row r="26" ht="12.75" customHeight="1"/>
    <row r="27" spans="2:5" ht="12.75" customHeight="1">
      <c r="B27" s="32" t="s">
        <v>79</v>
      </c>
      <c r="C27" s="42" t="e">
        <f>D23+H23+C25</f>
        <v>#DIV/0!</v>
      </c>
      <c r="D27" t="s">
        <v>45</v>
      </c>
      <c r="E27" s="50" t="s">
        <v>80</v>
      </c>
    </row>
    <row r="28" ht="12.75" customHeight="1"/>
    <row r="29" spans="2:6" ht="12.75" customHeight="1">
      <c r="B29" s="32" t="s">
        <v>62</v>
      </c>
      <c r="C29" s="42">
        <f>'LPP Fields'!M44</f>
        <v>0</v>
      </c>
      <c r="D29" t="s">
        <v>63</v>
      </c>
      <c r="E29" s="42" t="e">
        <f>C27</f>
        <v>#DIV/0!</v>
      </c>
      <c r="F29" s="29" t="s">
        <v>64</v>
      </c>
    </row>
    <row r="30" ht="12.75" customHeight="1"/>
    <row r="31" spans="2:9" ht="12.75" customHeight="1">
      <c r="B31" s="32" t="s">
        <v>90</v>
      </c>
      <c r="C31" s="35">
        <f>H19</f>
        <v>0</v>
      </c>
      <c r="D31" s="29" t="s">
        <v>66</v>
      </c>
      <c r="F31" s="45"/>
      <c r="G31" s="29" t="s">
        <v>67</v>
      </c>
      <c r="H31" s="35">
        <f>(C31*F31)/100</f>
        <v>0</v>
      </c>
      <c r="I31" s="29" t="s">
        <v>41</v>
      </c>
    </row>
    <row r="32" ht="12.75" customHeight="1">
      <c r="H32" s="40"/>
    </row>
    <row r="33" spans="2:9" ht="12.75" customHeight="1">
      <c r="B33" s="38"/>
      <c r="C33" s="35">
        <f>H21</f>
        <v>0</v>
      </c>
      <c r="D33" s="29" t="s">
        <v>87</v>
      </c>
      <c r="F33" s="45"/>
      <c r="G33" s="29" t="s">
        <v>67</v>
      </c>
      <c r="H33" s="35">
        <f>(C33*F33)/100</f>
        <v>0</v>
      </c>
      <c r="I33" s="29" t="s">
        <v>41</v>
      </c>
    </row>
    <row r="34" ht="12.75" customHeight="1">
      <c r="H34" s="40"/>
    </row>
    <row r="35" spans="3:9" ht="12.75" customHeight="1">
      <c r="C35" s="41">
        <f>H9</f>
        <v>0</v>
      </c>
      <c r="E35" s="32" t="s">
        <v>84</v>
      </c>
      <c r="F35" s="45"/>
      <c r="G35" s="32" t="s">
        <v>67</v>
      </c>
      <c r="H35" s="35">
        <f>(C35*F35)/100</f>
        <v>0</v>
      </c>
      <c r="I35" s="29" t="s">
        <v>41</v>
      </c>
    </row>
    <row r="36" ht="12.75" customHeight="1"/>
    <row r="37" spans="3:9" ht="12.75" customHeight="1">
      <c r="C37" s="32" t="s">
        <v>91</v>
      </c>
      <c r="D37" s="36">
        <f>H35</f>
        <v>0</v>
      </c>
      <c r="E37" s="33" t="s">
        <v>68</v>
      </c>
      <c r="F37" s="45"/>
      <c r="G37" s="31" t="s">
        <v>69</v>
      </c>
      <c r="H37" s="35">
        <f>D37*F37</f>
        <v>0</v>
      </c>
      <c r="I37" s="29" t="s">
        <v>41</v>
      </c>
    </row>
    <row r="38" ht="12.75" customHeight="1"/>
    <row r="39" spans="1:8" ht="12.75" customHeight="1">
      <c r="A39" s="35"/>
      <c r="B39" s="32" t="s">
        <v>65</v>
      </c>
      <c r="C39" s="35">
        <f>H31+H33</f>
        <v>0</v>
      </c>
      <c r="D39" s="29" t="s">
        <v>92</v>
      </c>
      <c r="E39" s="35"/>
      <c r="F39" s="29"/>
      <c r="G39" s="35">
        <f>C39+H37</f>
        <v>0</v>
      </c>
      <c r="H39" s="31" t="s">
        <v>70</v>
      </c>
    </row>
    <row r="40" ht="12.75" customHeight="1"/>
    <row r="41" spans="1:9" ht="12.75" customHeight="1">
      <c r="A41" s="38"/>
      <c r="B41" s="32" t="s">
        <v>71</v>
      </c>
      <c r="C41" s="35">
        <f>G39</f>
        <v>0</v>
      </c>
      <c r="D41" s="31" t="s">
        <v>72</v>
      </c>
      <c r="F41" s="48"/>
      <c r="G41" s="33" t="s">
        <v>73</v>
      </c>
      <c r="H41" s="35" t="e">
        <f>C41/F41</f>
        <v>#DIV/0!</v>
      </c>
      <c r="I41" s="31" t="s">
        <v>74</v>
      </c>
    </row>
    <row r="42" spans="1:9" ht="12.75" customHeight="1">
      <c r="A42" s="38"/>
      <c r="B42" s="32"/>
      <c r="C42" s="35"/>
      <c r="D42" s="31"/>
      <c r="F42" s="49"/>
      <c r="G42" s="33"/>
      <c r="H42" s="35"/>
      <c r="I42" s="31"/>
    </row>
    <row r="43" spans="2:4" ht="12.75" customHeight="1">
      <c r="B43" s="32" t="s">
        <v>93</v>
      </c>
      <c r="C43" s="35" t="e">
        <f>C41/C29</f>
        <v>#DIV/0!</v>
      </c>
      <c r="D43" s="31" t="s">
        <v>94</v>
      </c>
    </row>
    <row r="44" ht="12.75" customHeight="1"/>
    <row r="45" ht="12.75" customHeight="1">
      <c r="A45" s="31" t="s">
        <v>102</v>
      </c>
    </row>
    <row r="46" ht="12.75" customHeight="1">
      <c r="A46" s="31" t="s">
        <v>103</v>
      </c>
    </row>
    <row r="47" spans="1:3" ht="12.75" customHeight="1">
      <c r="A47" s="47"/>
      <c r="C47" s="31" t="s">
        <v>75</v>
      </c>
    </row>
    <row r="48" ht="12.75" customHeight="1"/>
    <row r="49" spans="1:9" ht="12.75" customHeight="1">
      <c r="A49" s="29"/>
      <c r="B49" s="32" t="s">
        <v>76</v>
      </c>
      <c r="C49" s="33" t="s">
        <v>77</v>
      </c>
      <c r="D49" s="45"/>
      <c r="F49" s="32" t="s">
        <v>95</v>
      </c>
      <c r="G49" s="51"/>
      <c r="H49" s="32" t="s">
        <v>96</v>
      </c>
      <c r="I49" s="45"/>
    </row>
    <row r="50" spans="3:6" ht="12.75" customHeight="1">
      <c r="C50" s="32" t="s">
        <v>97</v>
      </c>
      <c r="D50" s="45"/>
      <c r="E50" s="32" t="s">
        <v>98</v>
      </c>
      <c r="F50" s="45"/>
    </row>
    <row r="51" spans="2:8" ht="12.75" customHeight="1">
      <c r="B51" s="32" t="s">
        <v>85</v>
      </c>
      <c r="C51" s="52" t="s">
        <v>86</v>
      </c>
      <c r="D51" s="32" t="s">
        <v>99</v>
      </c>
      <c r="E51" s="52" t="s">
        <v>86</v>
      </c>
      <c r="F51" s="33"/>
      <c r="G51" s="30"/>
      <c r="H51" s="33"/>
    </row>
    <row r="52" spans="2:3" ht="12.75" customHeight="1">
      <c r="B52" s="32" t="s">
        <v>100</v>
      </c>
      <c r="C52" s="47"/>
    </row>
    <row r="53" ht="12.75" customHeight="1"/>
  </sheetData>
  <sheetProtection/>
  <printOptions/>
  <pageMargins left="0.7" right="0.69" top="1" bottom="0.75" header="0.5" footer="0.5"/>
  <pageSetup horizontalDpi="600" verticalDpi="600" orientation="portrait" r:id="rId1"/>
  <headerFooter alignWithMargins="0">
    <oddHeader>&amp;C&amp;"Arial,Bold"&amp;14Low Pressure Pipe Summary Sheet By Wake County Health Department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2002-06-06T15:03:15Z</cp:lastPrinted>
  <dcterms:created xsi:type="dcterms:W3CDTF">2000-07-11T02:29:03Z</dcterms:created>
  <dcterms:modified xsi:type="dcterms:W3CDTF">2020-10-28T16:29:44Z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>40;#Wells and Onsite Wastewater|4fcecb65-46a0-44da-9ff7-d6472282477e;#5;#Reference Information|7ecaa56f-6d95-41ba-9502-633f9af5672a</vt:lpwstr>
  </property>
  <property fmtid="{D5CDD505-2E9C-101B-9397-08002B2CF9AE}" pid="3" name="f0c30e1f67c144f2a930253fafdba9c2">
    <vt:lpwstr>Wells and Onsite Wastewater|4fcecb65-46a0-44da-9ff7-d6472282477e</vt:lpwstr>
  </property>
  <property fmtid="{D5CDD505-2E9C-101B-9397-08002B2CF9AE}" pid="4" name="g61ec79288f64a9a97ca20d9757e31c3">
    <vt:lpwstr>Reference Information|7ecaa56f-6d95-41ba-9502-633f9af5672a</vt:lpwstr>
  </property>
  <property fmtid="{D5CDD505-2E9C-101B-9397-08002B2CF9AE}" pid="5" name="Department/Division">
    <vt:lpwstr>40;#Wells and Onsite Wastewater|4fcecb65-46a0-44da-9ff7-d6472282477e</vt:lpwstr>
  </property>
  <property fmtid="{D5CDD505-2E9C-101B-9397-08002B2CF9AE}" pid="6" name="Classification Type">
    <vt:lpwstr>5</vt:lpwstr>
  </property>
  <property fmtid="{D5CDD505-2E9C-101B-9397-08002B2CF9AE}" pid="7" name="Department_x002F_Division">
    <vt:lpwstr>40;#Wells and Onsite Wastewater|4fcecb65-46a0-44da-9ff7-d6472282477e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