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curement Services\Bid Records\2021 Bids\"/>
    </mc:Choice>
  </mc:AlternateContent>
  <xr:revisionPtr revIDLastSave="0" documentId="8_{72CFADE2-B8B3-42F4-9B19-DA42C5C25495}" xr6:coauthVersionLast="45" xr6:coauthVersionMax="45" xr10:uidLastSave="{00000000-0000-0000-0000-000000000000}"/>
  <bookViews>
    <workbookView xWindow="390" yWindow="390" windowWidth="21600" windowHeight="11385" xr2:uid="{12F93FEC-13CC-4DB1-8A53-A57386AC2914}"/>
  </bookViews>
  <sheets>
    <sheet name="Prototypical &gt;&gt;" sheetId="8" r:id="rId1"/>
    <sheet name="1 - Cashflows and Inputs" sheetId="4" r:id="rId2"/>
    <sheet name="1 - Amortization Table" sheetId="5" r:id="rId3"/>
    <sheet name="Maximum Constrained &gt;&gt;" sheetId="7" r:id="rId4"/>
    <sheet name="2 - Cashflows and Inputs" sheetId="9" r:id="rId5"/>
    <sheet name="2 - Amortization Table 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4" l="1"/>
  <c r="I89" i="9"/>
  <c r="J89" i="9" s="1"/>
  <c r="D17" i="10"/>
  <c r="D10" i="10"/>
  <c r="D12" i="10" s="1"/>
  <c r="D9" i="10"/>
  <c r="D8" i="10"/>
  <c r="F17" i="10" s="1"/>
  <c r="E129" i="9"/>
  <c r="F118" i="9"/>
  <c r="E115" i="9"/>
  <c r="I110" i="9"/>
  <c r="I113" i="9" s="1"/>
  <c r="I114" i="9" s="1"/>
  <c r="I109" i="9"/>
  <c r="E109" i="9"/>
  <c r="E106" i="9"/>
  <c r="E116" i="9" s="1"/>
  <c r="E126" i="9" s="1"/>
  <c r="E130" i="9" s="1"/>
  <c r="E105" i="9"/>
  <c r="J101" i="9"/>
  <c r="I101" i="9"/>
  <c r="I98" i="9"/>
  <c r="I99" i="9" s="1"/>
  <c r="I97" i="9"/>
  <c r="H97" i="9"/>
  <c r="F95" i="9"/>
  <c r="F94" i="9"/>
  <c r="F93" i="9"/>
  <c r="J85" i="9"/>
  <c r="K85" i="9" s="1"/>
  <c r="L85" i="9" s="1"/>
  <c r="M85" i="9" s="1"/>
  <c r="N85" i="9" s="1"/>
  <c r="O85" i="9" s="1"/>
  <c r="P85" i="9" s="1"/>
  <c r="Q85" i="9" s="1"/>
  <c r="R85" i="9" s="1"/>
  <c r="S85" i="9" s="1"/>
  <c r="T85" i="9" s="1"/>
  <c r="U85" i="9" s="1"/>
  <c r="V85" i="9" s="1"/>
  <c r="W85" i="9" s="1"/>
  <c r="X85" i="9" s="1"/>
  <c r="Y85" i="9" s="1"/>
  <c r="Z85" i="9" s="1"/>
  <c r="AA85" i="9" s="1"/>
  <c r="AB85" i="9" s="1"/>
  <c r="AC85" i="9" s="1"/>
  <c r="AD85" i="9" s="1"/>
  <c r="AE85" i="9" s="1"/>
  <c r="AF85" i="9" s="1"/>
  <c r="AG85" i="9" s="1"/>
  <c r="AH85" i="9" s="1"/>
  <c r="AI85" i="9" s="1"/>
  <c r="AJ85" i="9" s="1"/>
  <c r="AK85" i="9" s="1"/>
  <c r="AL85" i="9" s="1"/>
  <c r="AM85" i="9" s="1"/>
  <c r="I85" i="9"/>
  <c r="K84" i="9"/>
  <c r="L84" i="9" s="1"/>
  <c r="M84" i="9" s="1"/>
  <c r="N84" i="9" s="1"/>
  <c r="O84" i="9" s="1"/>
  <c r="P84" i="9" s="1"/>
  <c r="Q84" i="9" s="1"/>
  <c r="R84" i="9" s="1"/>
  <c r="S84" i="9" s="1"/>
  <c r="T84" i="9" s="1"/>
  <c r="U84" i="9" s="1"/>
  <c r="V84" i="9" s="1"/>
  <c r="W84" i="9" s="1"/>
  <c r="X84" i="9" s="1"/>
  <c r="Y84" i="9" s="1"/>
  <c r="Z84" i="9" s="1"/>
  <c r="AA84" i="9" s="1"/>
  <c r="AB84" i="9" s="1"/>
  <c r="AC84" i="9" s="1"/>
  <c r="AD84" i="9" s="1"/>
  <c r="AE84" i="9" s="1"/>
  <c r="AF84" i="9" s="1"/>
  <c r="AG84" i="9" s="1"/>
  <c r="AH84" i="9" s="1"/>
  <c r="AI84" i="9" s="1"/>
  <c r="AJ84" i="9" s="1"/>
  <c r="AK84" i="9" s="1"/>
  <c r="AL84" i="9" s="1"/>
  <c r="AM84" i="9" s="1"/>
  <c r="I84" i="9"/>
  <c r="J84" i="9" s="1"/>
  <c r="J83" i="9"/>
  <c r="K83" i="9" s="1"/>
  <c r="L83" i="9" s="1"/>
  <c r="M83" i="9" s="1"/>
  <c r="N83" i="9" s="1"/>
  <c r="O83" i="9" s="1"/>
  <c r="P83" i="9" s="1"/>
  <c r="Q83" i="9" s="1"/>
  <c r="R83" i="9" s="1"/>
  <c r="S83" i="9" s="1"/>
  <c r="T83" i="9" s="1"/>
  <c r="U83" i="9" s="1"/>
  <c r="V83" i="9" s="1"/>
  <c r="W83" i="9" s="1"/>
  <c r="X83" i="9" s="1"/>
  <c r="Y83" i="9" s="1"/>
  <c r="Z83" i="9" s="1"/>
  <c r="AA83" i="9" s="1"/>
  <c r="AB83" i="9" s="1"/>
  <c r="AC83" i="9" s="1"/>
  <c r="AD83" i="9" s="1"/>
  <c r="AE83" i="9" s="1"/>
  <c r="AF83" i="9" s="1"/>
  <c r="AG83" i="9" s="1"/>
  <c r="AH83" i="9" s="1"/>
  <c r="AI83" i="9" s="1"/>
  <c r="AJ83" i="9" s="1"/>
  <c r="AK83" i="9" s="1"/>
  <c r="AL83" i="9" s="1"/>
  <c r="AM83" i="9" s="1"/>
  <c r="I83" i="9"/>
  <c r="O82" i="9"/>
  <c r="P82" i="9" s="1"/>
  <c r="Q82" i="9" s="1"/>
  <c r="R82" i="9" s="1"/>
  <c r="S82" i="9" s="1"/>
  <c r="T82" i="9" s="1"/>
  <c r="U82" i="9" s="1"/>
  <c r="V82" i="9" s="1"/>
  <c r="W82" i="9" s="1"/>
  <c r="X82" i="9" s="1"/>
  <c r="Y82" i="9" s="1"/>
  <c r="Z82" i="9" s="1"/>
  <c r="AA82" i="9" s="1"/>
  <c r="AB82" i="9" s="1"/>
  <c r="AC82" i="9" s="1"/>
  <c r="AD82" i="9" s="1"/>
  <c r="AE82" i="9" s="1"/>
  <c r="AF82" i="9" s="1"/>
  <c r="AG82" i="9" s="1"/>
  <c r="AH82" i="9" s="1"/>
  <c r="AI82" i="9" s="1"/>
  <c r="AJ82" i="9" s="1"/>
  <c r="AK82" i="9" s="1"/>
  <c r="AL82" i="9" s="1"/>
  <c r="AM82" i="9" s="1"/>
  <c r="L82" i="9"/>
  <c r="M82" i="9" s="1"/>
  <c r="N82" i="9" s="1"/>
  <c r="I82" i="9"/>
  <c r="J82" i="9" s="1"/>
  <c r="K82" i="9" s="1"/>
  <c r="I81" i="9"/>
  <c r="J81" i="9" s="1"/>
  <c r="K81" i="9" s="1"/>
  <c r="L81" i="9" s="1"/>
  <c r="M81" i="9" s="1"/>
  <c r="N81" i="9" s="1"/>
  <c r="O81" i="9" s="1"/>
  <c r="P81" i="9" s="1"/>
  <c r="Q81" i="9" s="1"/>
  <c r="R81" i="9" s="1"/>
  <c r="S81" i="9" s="1"/>
  <c r="T81" i="9" s="1"/>
  <c r="U81" i="9" s="1"/>
  <c r="V81" i="9" s="1"/>
  <c r="W81" i="9" s="1"/>
  <c r="X81" i="9" s="1"/>
  <c r="Y81" i="9" s="1"/>
  <c r="Z81" i="9" s="1"/>
  <c r="AA81" i="9" s="1"/>
  <c r="AB81" i="9" s="1"/>
  <c r="AC81" i="9" s="1"/>
  <c r="AD81" i="9" s="1"/>
  <c r="AE81" i="9" s="1"/>
  <c r="AF81" i="9" s="1"/>
  <c r="AG81" i="9" s="1"/>
  <c r="AH81" i="9" s="1"/>
  <c r="AI81" i="9" s="1"/>
  <c r="AJ81" i="9" s="1"/>
  <c r="AK81" i="9" s="1"/>
  <c r="AL81" i="9" s="1"/>
  <c r="AM81" i="9" s="1"/>
  <c r="J80" i="9"/>
  <c r="K80" i="9" s="1"/>
  <c r="L80" i="9" s="1"/>
  <c r="M80" i="9" s="1"/>
  <c r="N80" i="9" s="1"/>
  <c r="O80" i="9" s="1"/>
  <c r="P80" i="9" s="1"/>
  <c r="Q80" i="9" s="1"/>
  <c r="R80" i="9" s="1"/>
  <c r="S80" i="9" s="1"/>
  <c r="T80" i="9" s="1"/>
  <c r="U80" i="9" s="1"/>
  <c r="V80" i="9" s="1"/>
  <c r="W80" i="9" s="1"/>
  <c r="X80" i="9" s="1"/>
  <c r="Y80" i="9" s="1"/>
  <c r="Z80" i="9" s="1"/>
  <c r="AA80" i="9" s="1"/>
  <c r="AB80" i="9" s="1"/>
  <c r="AC80" i="9" s="1"/>
  <c r="AD80" i="9" s="1"/>
  <c r="AE80" i="9" s="1"/>
  <c r="AF80" i="9" s="1"/>
  <c r="AG80" i="9" s="1"/>
  <c r="AH80" i="9" s="1"/>
  <c r="AI80" i="9" s="1"/>
  <c r="AJ80" i="9" s="1"/>
  <c r="AK80" i="9" s="1"/>
  <c r="AL80" i="9" s="1"/>
  <c r="AM80" i="9" s="1"/>
  <c r="I80" i="9"/>
  <c r="J79" i="9"/>
  <c r="K79" i="9" s="1"/>
  <c r="L79" i="9" s="1"/>
  <c r="M79" i="9" s="1"/>
  <c r="N79" i="9" s="1"/>
  <c r="O79" i="9" s="1"/>
  <c r="P79" i="9" s="1"/>
  <c r="Q79" i="9" s="1"/>
  <c r="R79" i="9" s="1"/>
  <c r="S79" i="9" s="1"/>
  <c r="T79" i="9" s="1"/>
  <c r="U79" i="9" s="1"/>
  <c r="V79" i="9" s="1"/>
  <c r="W79" i="9" s="1"/>
  <c r="X79" i="9" s="1"/>
  <c r="Y79" i="9" s="1"/>
  <c r="Z79" i="9" s="1"/>
  <c r="AA79" i="9" s="1"/>
  <c r="AB79" i="9" s="1"/>
  <c r="AC79" i="9" s="1"/>
  <c r="AD79" i="9" s="1"/>
  <c r="AE79" i="9" s="1"/>
  <c r="AF79" i="9" s="1"/>
  <c r="AG79" i="9" s="1"/>
  <c r="AH79" i="9" s="1"/>
  <c r="AI79" i="9" s="1"/>
  <c r="AJ79" i="9" s="1"/>
  <c r="AK79" i="9" s="1"/>
  <c r="AL79" i="9" s="1"/>
  <c r="AM79" i="9" s="1"/>
  <c r="I79" i="9"/>
  <c r="K78" i="9"/>
  <c r="L78" i="9" s="1"/>
  <c r="M78" i="9" s="1"/>
  <c r="N78" i="9" s="1"/>
  <c r="O78" i="9" s="1"/>
  <c r="P78" i="9" s="1"/>
  <c r="Q78" i="9" s="1"/>
  <c r="R78" i="9" s="1"/>
  <c r="S78" i="9" s="1"/>
  <c r="T78" i="9" s="1"/>
  <c r="U78" i="9" s="1"/>
  <c r="V78" i="9" s="1"/>
  <c r="W78" i="9" s="1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I78" i="9"/>
  <c r="J78" i="9" s="1"/>
  <c r="I71" i="9"/>
  <c r="I70" i="9"/>
  <c r="J70" i="9" s="1"/>
  <c r="J69" i="9"/>
  <c r="I69" i="9"/>
  <c r="J68" i="9"/>
  <c r="H64" i="9"/>
  <c r="H61" i="9"/>
  <c r="H65" i="9" s="1"/>
  <c r="F48" i="9"/>
  <c r="F106" i="9" s="1"/>
  <c r="D48" i="9"/>
  <c r="F47" i="9"/>
  <c r="F105" i="9" s="1"/>
  <c r="D47" i="9"/>
  <c r="F40" i="9"/>
  <c r="H25" i="9"/>
  <c r="H16" i="9"/>
  <c r="H15" i="9"/>
  <c r="H18" i="9" s="1"/>
  <c r="H14" i="9"/>
  <c r="D12" i="5"/>
  <c r="H64" i="4"/>
  <c r="H61" i="4"/>
  <c r="F40" i="4"/>
  <c r="F48" i="4"/>
  <c r="F47" i="4"/>
  <c r="K39" i="4"/>
  <c r="K36" i="4"/>
  <c r="K35" i="4"/>
  <c r="E53" i="10" l="1"/>
  <c r="E45" i="10"/>
  <c r="E37" i="10"/>
  <c r="E29" i="10"/>
  <c r="E21" i="10"/>
  <c r="E42" i="10"/>
  <c r="E34" i="10"/>
  <c r="E56" i="10"/>
  <c r="E48" i="10"/>
  <c r="E40" i="10"/>
  <c r="E32" i="10"/>
  <c r="E24" i="10"/>
  <c r="E31" i="10"/>
  <c r="E26" i="10"/>
  <c r="E18" i="10"/>
  <c r="E51" i="10"/>
  <c r="E43" i="10"/>
  <c r="E35" i="10"/>
  <c r="E27" i="10"/>
  <c r="E19" i="10"/>
  <c r="E52" i="10"/>
  <c r="E50" i="10"/>
  <c r="E54" i="10"/>
  <c r="E46" i="10"/>
  <c r="E38" i="10"/>
  <c r="E30" i="10"/>
  <c r="E22" i="10"/>
  <c r="E20" i="10"/>
  <c r="E55" i="10"/>
  <c r="E39" i="10"/>
  <c r="E49" i="10"/>
  <c r="E41" i="10"/>
  <c r="E33" i="10"/>
  <c r="E25" i="10"/>
  <c r="E17" i="10"/>
  <c r="G17" i="10" s="1"/>
  <c r="H17" i="10" s="1"/>
  <c r="D18" i="10" s="1"/>
  <c r="E44" i="10"/>
  <c r="E36" i="10"/>
  <c r="E28" i="10"/>
  <c r="E47" i="10"/>
  <c r="E23" i="10"/>
  <c r="J71" i="9"/>
  <c r="K70" i="9"/>
  <c r="L70" i="9" s="1"/>
  <c r="M70" i="9" s="1"/>
  <c r="N70" i="9" s="1"/>
  <c r="O70" i="9" s="1"/>
  <c r="P70" i="9" s="1"/>
  <c r="Q70" i="9" s="1"/>
  <c r="R70" i="9" s="1"/>
  <c r="S70" i="9" s="1"/>
  <c r="T70" i="9" s="1"/>
  <c r="U70" i="9" s="1"/>
  <c r="V70" i="9" s="1"/>
  <c r="W70" i="9" s="1"/>
  <c r="X70" i="9" s="1"/>
  <c r="Y70" i="9" s="1"/>
  <c r="Z70" i="9" s="1"/>
  <c r="AA70" i="9" s="1"/>
  <c r="AB70" i="9" s="1"/>
  <c r="AC70" i="9" s="1"/>
  <c r="AD70" i="9" s="1"/>
  <c r="AE70" i="9" s="1"/>
  <c r="AF70" i="9" s="1"/>
  <c r="AG70" i="9" s="1"/>
  <c r="AH70" i="9" s="1"/>
  <c r="AI70" i="9" s="1"/>
  <c r="AJ70" i="9" s="1"/>
  <c r="AK70" i="9" s="1"/>
  <c r="AL70" i="9" s="1"/>
  <c r="AM70" i="9" s="1"/>
  <c r="I115" i="9"/>
  <c r="J72" i="9"/>
  <c r="I72" i="9"/>
  <c r="F115" i="9"/>
  <c r="K89" i="9"/>
  <c r="F116" i="9"/>
  <c r="I116" i="9" s="1"/>
  <c r="J106" i="9"/>
  <c r="I106" i="9"/>
  <c r="J98" i="9"/>
  <c r="J99" i="9" s="1"/>
  <c r="J109" i="9"/>
  <c r="J110" i="9"/>
  <c r="J113" i="9" s="1"/>
  <c r="J114" i="9" s="1"/>
  <c r="J97" i="9"/>
  <c r="K69" i="9"/>
  <c r="I105" i="9"/>
  <c r="J105" i="9"/>
  <c r="K68" i="9"/>
  <c r="I32" i="9"/>
  <c r="F18" i="10" l="1"/>
  <c r="G18" i="10"/>
  <c r="H18" i="10" s="1"/>
  <c r="D19" i="10" s="1"/>
  <c r="I73" i="9"/>
  <c r="I74" i="9"/>
  <c r="K71" i="9"/>
  <c r="K72" i="9" s="1"/>
  <c r="L69" i="9"/>
  <c r="J116" i="9"/>
  <c r="J115" i="9"/>
  <c r="L89" i="9"/>
  <c r="K101" i="9"/>
  <c r="K109" i="9"/>
  <c r="K110" i="9"/>
  <c r="K113" i="9" s="1"/>
  <c r="K114" i="9" s="1"/>
  <c r="K98" i="9"/>
  <c r="K99" i="9" s="1"/>
  <c r="K97" i="9"/>
  <c r="L68" i="9"/>
  <c r="J73" i="9"/>
  <c r="J74" i="9"/>
  <c r="F19" i="10" l="1"/>
  <c r="G19" i="10" s="1"/>
  <c r="H19" i="10" s="1"/>
  <c r="D20" i="10" s="1"/>
  <c r="K73" i="9"/>
  <c r="K74" i="9" s="1"/>
  <c r="K116" i="9"/>
  <c r="K115" i="9"/>
  <c r="K106" i="9"/>
  <c r="K105" i="9"/>
  <c r="M89" i="9"/>
  <c r="M69" i="9"/>
  <c r="L71" i="9"/>
  <c r="L72" i="9" s="1"/>
  <c r="I77" i="9"/>
  <c r="L110" i="9"/>
  <c r="L113" i="9" s="1"/>
  <c r="L114" i="9" s="1"/>
  <c r="L98" i="9"/>
  <c r="L99" i="9" s="1"/>
  <c r="L97" i="9"/>
  <c r="L109" i="9"/>
  <c r="L101" i="9"/>
  <c r="M68" i="9"/>
  <c r="F20" i="10" l="1"/>
  <c r="G20" i="10" s="1"/>
  <c r="H20" i="10" s="1"/>
  <c r="D21" i="10" s="1"/>
  <c r="L73" i="9"/>
  <c r="L74" i="9"/>
  <c r="I86" i="9"/>
  <c r="J77" i="9"/>
  <c r="L116" i="9"/>
  <c r="L115" i="9"/>
  <c r="M98" i="9"/>
  <c r="M99" i="9" s="1"/>
  <c r="M97" i="9"/>
  <c r="M101" i="9"/>
  <c r="M109" i="9"/>
  <c r="M110" i="9"/>
  <c r="M113" i="9" s="1"/>
  <c r="M114" i="9" s="1"/>
  <c r="N68" i="9"/>
  <c r="L106" i="9"/>
  <c r="L105" i="9"/>
  <c r="M71" i="9"/>
  <c r="M72" i="9"/>
  <c r="N69" i="9"/>
  <c r="N89" i="9"/>
  <c r="F21" i="10" l="1"/>
  <c r="G21" i="10" s="1"/>
  <c r="H21" i="10"/>
  <c r="D22" i="10" s="1"/>
  <c r="K77" i="9"/>
  <c r="J86" i="9"/>
  <c r="J88" i="9" s="1"/>
  <c r="J90" i="9" s="1"/>
  <c r="M115" i="9"/>
  <c r="M116" i="9"/>
  <c r="F86" i="9"/>
  <c r="I88" i="9"/>
  <c r="N72" i="9"/>
  <c r="O69" i="9"/>
  <c r="N71" i="9"/>
  <c r="M73" i="9"/>
  <c r="M74" i="9" s="1"/>
  <c r="M106" i="9"/>
  <c r="M105" i="9"/>
  <c r="N98" i="9"/>
  <c r="N99" i="9" s="1"/>
  <c r="N97" i="9"/>
  <c r="N101" i="9"/>
  <c r="N110" i="9"/>
  <c r="N113" i="9" s="1"/>
  <c r="N114" i="9" s="1"/>
  <c r="O68" i="9"/>
  <c r="N109" i="9"/>
  <c r="O89" i="9"/>
  <c r="F22" i="10" l="1"/>
  <c r="G22" i="10" s="1"/>
  <c r="H22" i="10" s="1"/>
  <c r="D23" i="10" s="1"/>
  <c r="N73" i="9"/>
  <c r="N74" i="9" s="1"/>
  <c r="H27" i="9"/>
  <c r="H26" i="9"/>
  <c r="I90" i="9"/>
  <c r="P89" i="9"/>
  <c r="N115" i="9"/>
  <c r="N116" i="9"/>
  <c r="N105" i="9"/>
  <c r="N106" i="9"/>
  <c r="K86" i="9"/>
  <c r="K88" i="9" s="1"/>
  <c r="K90" i="9" s="1"/>
  <c r="L77" i="9"/>
  <c r="O109" i="9"/>
  <c r="O101" i="9"/>
  <c r="O110" i="9"/>
  <c r="O113" i="9" s="1"/>
  <c r="O114" i="9" s="1"/>
  <c r="O98" i="9"/>
  <c r="O99" i="9" s="1"/>
  <c r="O97" i="9"/>
  <c r="P68" i="9"/>
  <c r="O71" i="9"/>
  <c r="O72" i="9" s="1"/>
  <c r="P69" i="9"/>
  <c r="F23" i="10" l="1"/>
  <c r="G23" i="10" s="1"/>
  <c r="H23" i="10"/>
  <c r="D24" i="10" s="1"/>
  <c r="O73" i="9"/>
  <c r="O74" i="9"/>
  <c r="P71" i="9"/>
  <c r="P72" i="9" s="1"/>
  <c r="Q69" i="9"/>
  <c r="Q89" i="9"/>
  <c r="P110" i="9"/>
  <c r="P113" i="9" s="1"/>
  <c r="P114" i="9" s="1"/>
  <c r="P109" i="9"/>
  <c r="P101" i="9"/>
  <c r="P98" i="9"/>
  <c r="P99" i="9" s="1"/>
  <c r="Q68" i="9"/>
  <c r="P97" i="9"/>
  <c r="M77" i="9"/>
  <c r="L86" i="9"/>
  <c r="L88" i="9" s="1"/>
  <c r="L90" i="9" s="1"/>
  <c r="H28" i="9"/>
  <c r="H31" i="9" s="1"/>
  <c r="O115" i="9"/>
  <c r="O116" i="9"/>
  <c r="O105" i="9"/>
  <c r="O106" i="9"/>
  <c r="F24" i="10" l="1"/>
  <c r="G24" i="10" s="1"/>
  <c r="H24" i="10" s="1"/>
  <c r="D25" i="10" s="1"/>
  <c r="P73" i="9"/>
  <c r="P74" i="9" s="1"/>
  <c r="Q71" i="9"/>
  <c r="Q72" i="9" s="1"/>
  <c r="R69" i="9"/>
  <c r="Q109" i="9"/>
  <c r="Q110" i="9"/>
  <c r="Q113" i="9" s="1"/>
  <c r="Q114" i="9" s="1"/>
  <c r="Q98" i="9"/>
  <c r="Q99" i="9" s="1"/>
  <c r="Q97" i="9"/>
  <c r="Q101" i="9"/>
  <c r="R68" i="9"/>
  <c r="M86" i="9"/>
  <c r="M88" i="9" s="1"/>
  <c r="M90" i="9" s="1"/>
  <c r="N77" i="9"/>
  <c r="R89" i="9"/>
  <c r="P106" i="9"/>
  <c r="P105" i="9"/>
  <c r="H89" i="9"/>
  <c r="H32" i="9"/>
  <c r="P116" i="9"/>
  <c r="P115" i="9"/>
  <c r="F25" i="10" l="1"/>
  <c r="G25" i="10" s="1"/>
  <c r="H25" i="10" s="1"/>
  <c r="D26" i="10" s="1"/>
  <c r="Q73" i="9"/>
  <c r="Q74" i="9"/>
  <c r="R71" i="9"/>
  <c r="S69" i="9"/>
  <c r="R72" i="9"/>
  <c r="Q115" i="9"/>
  <c r="Q116" i="9"/>
  <c r="N86" i="9"/>
  <c r="N88" i="9" s="1"/>
  <c r="N90" i="9" s="1"/>
  <c r="O77" i="9"/>
  <c r="H39" i="9"/>
  <c r="H36" i="9"/>
  <c r="H35" i="9"/>
  <c r="H40" i="9"/>
  <c r="K40" i="9" s="1"/>
  <c r="K31" i="9"/>
  <c r="R98" i="9"/>
  <c r="R99" i="9" s="1"/>
  <c r="R109" i="9"/>
  <c r="R110" i="9"/>
  <c r="R113" i="9" s="1"/>
  <c r="R114" i="9" s="1"/>
  <c r="R101" i="9"/>
  <c r="R97" i="9"/>
  <c r="S68" i="9"/>
  <c r="Q105" i="9"/>
  <c r="Q106" i="9"/>
  <c r="S89" i="9"/>
  <c r="F26" i="10" l="1"/>
  <c r="G26" i="10" s="1"/>
  <c r="H26" i="10" s="1"/>
  <c r="D27" i="10" s="1"/>
  <c r="R73" i="9"/>
  <c r="R74" i="9"/>
  <c r="S101" i="9"/>
  <c r="S109" i="9"/>
  <c r="S110" i="9"/>
  <c r="S113" i="9" s="1"/>
  <c r="S114" i="9" s="1"/>
  <c r="S97" i="9"/>
  <c r="S98" i="9"/>
  <c r="S99" i="9" s="1"/>
  <c r="T68" i="9"/>
  <c r="S71" i="9"/>
  <c r="T69" i="9"/>
  <c r="S72" i="9"/>
  <c r="H96" i="9"/>
  <c r="K35" i="9"/>
  <c r="K41" i="9" s="1"/>
  <c r="H48" i="9"/>
  <c r="K36" i="9"/>
  <c r="H106" i="9"/>
  <c r="H118" i="9" s="1"/>
  <c r="R106" i="9"/>
  <c r="R105" i="9"/>
  <c r="H47" i="9"/>
  <c r="K39" i="9"/>
  <c r="H105" i="9"/>
  <c r="H125" i="9" s="1"/>
  <c r="R116" i="9"/>
  <c r="R115" i="9"/>
  <c r="O86" i="9"/>
  <c r="O88" i="9" s="1"/>
  <c r="O90" i="9" s="1"/>
  <c r="P77" i="9"/>
  <c r="T89" i="9"/>
  <c r="F27" i="10" l="1"/>
  <c r="G27" i="10" s="1"/>
  <c r="H27" i="10" s="1"/>
  <c r="D28" i="10" s="1"/>
  <c r="S116" i="9"/>
  <c r="S115" i="9"/>
  <c r="H98" i="9"/>
  <c r="H99" i="9" s="1"/>
  <c r="I93" i="9"/>
  <c r="U89" i="9"/>
  <c r="S73" i="9"/>
  <c r="S74" i="9" s="1"/>
  <c r="S106" i="9"/>
  <c r="S105" i="9"/>
  <c r="T71" i="9"/>
  <c r="T72" i="9" s="1"/>
  <c r="U69" i="9"/>
  <c r="P86" i="9"/>
  <c r="P88" i="9" s="1"/>
  <c r="P90" i="9" s="1"/>
  <c r="Q77" i="9"/>
  <c r="H120" i="9"/>
  <c r="H126" i="9" s="1"/>
  <c r="I118" i="9"/>
  <c r="T110" i="9"/>
  <c r="T113" i="9" s="1"/>
  <c r="T114" i="9" s="1"/>
  <c r="T98" i="9"/>
  <c r="T99" i="9" s="1"/>
  <c r="T97" i="9"/>
  <c r="T109" i="9"/>
  <c r="T101" i="9"/>
  <c r="U68" i="9"/>
  <c r="F28" i="10" l="1"/>
  <c r="G28" i="10" s="1"/>
  <c r="H28" i="10" s="1"/>
  <c r="D29" i="10" s="1"/>
  <c r="T73" i="9"/>
  <c r="T74" i="9"/>
  <c r="U71" i="9"/>
  <c r="V69" i="9"/>
  <c r="U72" i="9"/>
  <c r="V89" i="9"/>
  <c r="T116" i="9"/>
  <c r="T115" i="9"/>
  <c r="I94" i="9"/>
  <c r="I95" i="9" s="1"/>
  <c r="I96" i="9" s="1"/>
  <c r="J93" i="9" s="1"/>
  <c r="I119" i="9"/>
  <c r="I120" i="9"/>
  <c r="U98" i="9"/>
  <c r="U99" i="9" s="1"/>
  <c r="U97" i="9"/>
  <c r="U101" i="9"/>
  <c r="U110" i="9"/>
  <c r="U113" i="9" s="1"/>
  <c r="U114" i="9" s="1"/>
  <c r="U109" i="9"/>
  <c r="V68" i="9"/>
  <c r="T105" i="9"/>
  <c r="T106" i="9"/>
  <c r="R77" i="9"/>
  <c r="Q86" i="9"/>
  <c r="Q88" i="9" s="1"/>
  <c r="Q90" i="9" s="1"/>
  <c r="I121" i="9" l="1"/>
  <c r="J118" i="9" s="1"/>
  <c r="J119" i="9" s="1"/>
  <c r="F29" i="10"/>
  <c r="G29" i="10" s="1"/>
  <c r="H29" i="10" s="1"/>
  <c r="D30" i="10" s="1"/>
  <c r="J94" i="9"/>
  <c r="J95" i="9" s="1"/>
  <c r="J96" i="9" s="1"/>
  <c r="K93" i="9" s="1"/>
  <c r="I126" i="9"/>
  <c r="I122" i="9"/>
  <c r="I125" i="9" s="1"/>
  <c r="U115" i="9"/>
  <c r="U116" i="9"/>
  <c r="S77" i="9"/>
  <c r="R86" i="9"/>
  <c r="R88" i="9" s="1"/>
  <c r="R90" i="9" s="1"/>
  <c r="U106" i="9"/>
  <c r="U105" i="9"/>
  <c r="U73" i="9"/>
  <c r="U74" i="9" s="1"/>
  <c r="V71" i="9"/>
  <c r="V72" i="9" s="1"/>
  <c r="W69" i="9"/>
  <c r="W89" i="9"/>
  <c r="V98" i="9"/>
  <c r="V99" i="9" s="1"/>
  <c r="V97" i="9"/>
  <c r="V101" i="9"/>
  <c r="V109" i="9"/>
  <c r="V110" i="9"/>
  <c r="V113" i="9" s="1"/>
  <c r="V114" i="9" s="1"/>
  <c r="W68" i="9"/>
  <c r="J120" i="9" l="1"/>
  <c r="J122" i="9" s="1"/>
  <c r="J125" i="9" s="1"/>
  <c r="J121" i="9"/>
  <c r="K118" i="9" s="1"/>
  <c r="K120" i="9" s="1"/>
  <c r="F30" i="10"/>
  <c r="G30" i="10" s="1"/>
  <c r="H30" i="10" s="1"/>
  <c r="D31" i="10" s="1"/>
  <c r="V73" i="9"/>
  <c r="V74" i="9"/>
  <c r="K94" i="9"/>
  <c r="K95" i="9"/>
  <c r="K96" i="9" s="1"/>
  <c r="L93" i="9" s="1"/>
  <c r="F130" i="9"/>
  <c r="G130" i="9"/>
  <c r="X69" i="9"/>
  <c r="W71" i="9"/>
  <c r="W72" i="9" s="1"/>
  <c r="X89" i="9"/>
  <c r="S86" i="9"/>
  <c r="S88" i="9" s="1"/>
  <c r="S90" i="9" s="1"/>
  <c r="T77" i="9"/>
  <c r="W109" i="9"/>
  <c r="W101" i="9"/>
  <c r="W98" i="9"/>
  <c r="W99" i="9" s="1"/>
  <c r="W97" i="9"/>
  <c r="W110" i="9"/>
  <c r="W113" i="9" s="1"/>
  <c r="W114" i="9" s="1"/>
  <c r="X68" i="9"/>
  <c r="V115" i="9"/>
  <c r="V116" i="9"/>
  <c r="K121" i="9"/>
  <c r="L118" i="9" s="1"/>
  <c r="V106" i="9"/>
  <c r="V105" i="9"/>
  <c r="H129" i="9"/>
  <c r="F129" i="9"/>
  <c r="G129" i="9"/>
  <c r="J126" i="9" l="1"/>
  <c r="K119" i="9"/>
  <c r="F31" i="10"/>
  <c r="G31" i="10" s="1"/>
  <c r="H31" i="10" s="1"/>
  <c r="D32" i="10" s="1"/>
  <c r="W73" i="9"/>
  <c r="W74" i="9"/>
  <c r="L94" i="9"/>
  <c r="L95" i="9"/>
  <c r="L96" i="9" s="1"/>
  <c r="M93" i="9" s="1"/>
  <c r="Y89" i="9"/>
  <c r="X110" i="9"/>
  <c r="X113" i="9" s="1"/>
  <c r="X114" i="9" s="1"/>
  <c r="X98" i="9"/>
  <c r="X99" i="9" s="1"/>
  <c r="X97" i="9"/>
  <c r="X101" i="9"/>
  <c r="X109" i="9"/>
  <c r="Y68" i="9"/>
  <c r="W115" i="9"/>
  <c r="W116" i="9"/>
  <c r="L119" i="9"/>
  <c r="L121" i="9"/>
  <c r="M118" i="9" s="1"/>
  <c r="L120" i="9"/>
  <c r="W105" i="9"/>
  <c r="W106" i="9"/>
  <c r="X71" i="9"/>
  <c r="X72" i="9" s="1"/>
  <c r="Y69" i="9"/>
  <c r="K126" i="9"/>
  <c r="K122" i="9"/>
  <c r="K125" i="9" s="1"/>
  <c r="U77" i="9"/>
  <c r="T86" i="9"/>
  <c r="T88" i="9" s="1"/>
  <c r="T90" i="9" s="1"/>
  <c r="F32" i="10" l="1"/>
  <c r="G32" i="10" s="1"/>
  <c r="H32" i="10" s="1"/>
  <c r="D33" i="10" s="1"/>
  <c r="M94" i="9"/>
  <c r="M95" i="9" s="1"/>
  <c r="M96" i="9" s="1"/>
  <c r="N93" i="9" s="1"/>
  <c r="X73" i="9"/>
  <c r="X74" i="9" s="1"/>
  <c r="X105" i="9"/>
  <c r="X106" i="9"/>
  <c r="L126" i="9"/>
  <c r="L122" i="9"/>
  <c r="L125" i="9" s="1"/>
  <c r="Y109" i="9"/>
  <c r="Y101" i="9"/>
  <c r="Y98" i="9"/>
  <c r="Y99" i="9" s="1"/>
  <c r="Z68" i="9"/>
  <c r="Y110" i="9"/>
  <c r="Y113" i="9" s="1"/>
  <c r="Y114" i="9" s="1"/>
  <c r="Y97" i="9"/>
  <c r="U86" i="9"/>
  <c r="U88" i="9" s="1"/>
  <c r="U90" i="9" s="1"/>
  <c r="V77" i="9"/>
  <c r="M121" i="9"/>
  <c r="N118" i="9" s="1"/>
  <c r="M119" i="9"/>
  <c r="M120" i="9"/>
  <c r="X116" i="9"/>
  <c r="X115" i="9"/>
  <c r="Z69" i="9"/>
  <c r="Y71" i="9"/>
  <c r="Y72" i="9" s="1"/>
  <c r="Z89" i="9"/>
  <c r="F33" i="10" l="1"/>
  <c r="G33" i="10" s="1"/>
  <c r="H33" i="10" s="1"/>
  <c r="D34" i="10" s="1"/>
  <c r="Y73" i="9"/>
  <c r="Y74" i="9"/>
  <c r="N94" i="9"/>
  <c r="N95" i="9"/>
  <c r="N96" i="9" s="1"/>
  <c r="O93" i="9" s="1"/>
  <c r="M126" i="9"/>
  <c r="M122" i="9"/>
  <c r="M125" i="9" s="1"/>
  <c r="Y105" i="9"/>
  <c r="Y106" i="9"/>
  <c r="Y115" i="9"/>
  <c r="Y116" i="9"/>
  <c r="AA89" i="9"/>
  <c r="N121" i="9"/>
  <c r="O118" i="9" s="1"/>
  <c r="N119" i="9"/>
  <c r="N120" i="9"/>
  <c r="AA69" i="9"/>
  <c r="Z71" i="9"/>
  <c r="Z72" i="9" s="1"/>
  <c r="V86" i="9"/>
  <c r="V88" i="9" s="1"/>
  <c r="V90" i="9" s="1"/>
  <c r="W77" i="9"/>
  <c r="Z98" i="9"/>
  <c r="Z99" i="9" s="1"/>
  <c r="Z97" i="9"/>
  <c r="Z109" i="9"/>
  <c r="Z110" i="9"/>
  <c r="Z113" i="9" s="1"/>
  <c r="Z114" i="9" s="1"/>
  <c r="Z101" i="9"/>
  <c r="AA68" i="9"/>
  <c r="F34" i="10" l="1"/>
  <c r="G34" i="10" s="1"/>
  <c r="H34" i="10" s="1"/>
  <c r="D35" i="10" s="1"/>
  <c r="Z73" i="9"/>
  <c r="Z74" i="9"/>
  <c r="O94" i="9"/>
  <c r="O95" i="9"/>
  <c r="O96" i="9" s="1"/>
  <c r="P93" i="9" s="1"/>
  <c r="O119" i="9"/>
  <c r="O121" i="9"/>
  <c r="P118" i="9" s="1"/>
  <c r="O120" i="9"/>
  <c r="X77" i="9"/>
  <c r="W86" i="9"/>
  <c r="W88" i="9" s="1"/>
  <c r="W90" i="9" s="1"/>
  <c r="AB89" i="9"/>
  <c r="Z116" i="9"/>
  <c r="Z115" i="9"/>
  <c r="Z105" i="9"/>
  <c r="Z106" i="9"/>
  <c r="N122" i="9"/>
  <c r="N125" i="9" s="1"/>
  <c r="N126" i="9"/>
  <c r="AA101" i="9"/>
  <c r="AA109" i="9"/>
  <c r="AA110" i="9"/>
  <c r="AA113" i="9" s="1"/>
  <c r="AA114" i="9" s="1"/>
  <c r="AB68" i="9"/>
  <c r="AA97" i="9"/>
  <c r="AA98" i="9"/>
  <c r="AA99" i="9" s="1"/>
  <c r="AB69" i="9"/>
  <c r="AA71" i="9"/>
  <c r="AA72" i="9" s="1"/>
  <c r="F35" i="10" l="1"/>
  <c r="G35" i="10" s="1"/>
  <c r="H35" i="10" s="1"/>
  <c r="D36" i="10" s="1"/>
  <c r="AA73" i="9"/>
  <c r="AA74" i="9" s="1"/>
  <c r="P94" i="9"/>
  <c r="P95" i="9" s="1"/>
  <c r="P96" i="9" s="1"/>
  <c r="Q93" i="9" s="1"/>
  <c r="AB110" i="9"/>
  <c r="AB113" i="9" s="1"/>
  <c r="AB114" i="9" s="1"/>
  <c r="AB98" i="9"/>
  <c r="AB99" i="9" s="1"/>
  <c r="AB97" i="9"/>
  <c r="AC68" i="9"/>
  <c r="AB101" i="9"/>
  <c r="AB109" i="9"/>
  <c r="O122" i="9"/>
  <c r="O125" i="9" s="1"/>
  <c r="O126" i="9"/>
  <c r="AA116" i="9"/>
  <c r="AA115" i="9"/>
  <c r="P119" i="9"/>
  <c r="P121" i="9"/>
  <c r="Q118" i="9" s="1"/>
  <c r="P120" i="9"/>
  <c r="AA106" i="9"/>
  <c r="AA105" i="9"/>
  <c r="AC69" i="9"/>
  <c r="AB71" i="9"/>
  <c r="AB72" i="9" s="1"/>
  <c r="AC89" i="9"/>
  <c r="X86" i="9"/>
  <c r="X88" i="9" s="1"/>
  <c r="X90" i="9" s="1"/>
  <c r="Y77" i="9"/>
  <c r="F36" i="10" l="1"/>
  <c r="G36" i="10" s="1"/>
  <c r="H36" i="10" s="1"/>
  <c r="D37" i="10" s="1"/>
  <c r="AB73" i="9"/>
  <c r="AB74" i="9" s="1"/>
  <c r="Q94" i="9"/>
  <c r="Q95" i="9" s="1"/>
  <c r="Q96" i="9" s="1"/>
  <c r="R93" i="9" s="1"/>
  <c r="AD89" i="9"/>
  <c r="AC71" i="9"/>
  <c r="AD69" i="9"/>
  <c r="AC72" i="9"/>
  <c r="AB116" i="9"/>
  <c r="AB115" i="9"/>
  <c r="Y86" i="9"/>
  <c r="Y88" i="9" s="1"/>
  <c r="Y90" i="9" s="1"/>
  <c r="Z77" i="9"/>
  <c r="P126" i="9"/>
  <c r="P122" i="9"/>
  <c r="P125" i="9" s="1"/>
  <c r="AB105" i="9"/>
  <c r="AB106" i="9"/>
  <c r="Q121" i="9"/>
  <c r="R118" i="9" s="1"/>
  <c r="Q119" i="9"/>
  <c r="Q120" i="9"/>
  <c r="AC98" i="9"/>
  <c r="AC99" i="9" s="1"/>
  <c r="AC97" i="9"/>
  <c r="AC101" i="9"/>
  <c r="AC109" i="9"/>
  <c r="AD68" i="9"/>
  <c r="AC110" i="9"/>
  <c r="AC113" i="9" s="1"/>
  <c r="AC114" i="9" s="1"/>
  <c r="F37" i="10" l="1"/>
  <c r="G37" i="10" s="1"/>
  <c r="H37" i="10" s="1"/>
  <c r="D38" i="10" s="1"/>
  <c r="R94" i="9"/>
  <c r="R95" i="9"/>
  <c r="R96" i="9" s="1"/>
  <c r="S93" i="9" s="1"/>
  <c r="Q126" i="9"/>
  <c r="Q122" i="9"/>
  <c r="Q125" i="9" s="1"/>
  <c r="AC115" i="9"/>
  <c r="AC116" i="9"/>
  <c r="Z86" i="9"/>
  <c r="Z88" i="9" s="1"/>
  <c r="Z90" i="9" s="1"/>
  <c r="AA77" i="9"/>
  <c r="AD98" i="9"/>
  <c r="AD99" i="9" s="1"/>
  <c r="AD97" i="9"/>
  <c r="AD101" i="9"/>
  <c r="AD110" i="9"/>
  <c r="AD113" i="9" s="1"/>
  <c r="AD114" i="9" s="1"/>
  <c r="AD109" i="9"/>
  <c r="AE68" i="9"/>
  <c r="AC73" i="9"/>
  <c r="AC74" i="9" s="1"/>
  <c r="AE89" i="9"/>
  <c r="R119" i="9"/>
  <c r="R121" i="9"/>
  <c r="S118" i="9" s="1"/>
  <c r="R120" i="9"/>
  <c r="AD72" i="9"/>
  <c r="AE69" i="9"/>
  <c r="AD71" i="9"/>
  <c r="AC106" i="9"/>
  <c r="AC105" i="9"/>
  <c r="F38" i="10" l="1"/>
  <c r="G38" i="10" s="1"/>
  <c r="H38" i="10" s="1"/>
  <c r="D39" i="10" s="1"/>
  <c r="S94" i="9"/>
  <c r="S95" i="9"/>
  <c r="S96" i="9" s="1"/>
  <c r="T93" i="9" s="1"/>
  <c r="R122" i="9"/>
  <c r="R125" i="9" s="1"/>
  <c r="R126" i="9"/>
  <c r="S119" i="9"/>
  <c r="S121" i="9"/>
  <c r="T118" i="9" s="1"/>
  <c r="S120" i="9"/>
  <c r="AD105" i="9"/>
  <c r="AD106" i="9"/>
  <c r="AF89" i="9"/>
  <c r="AA86" i="9"/>
  <c r="AA88" i="9" s="1"/>
  <c r="AA90" i="9" s="1"/>
  <c r="AB77" i="9"/>
  <c r="AD73" i="9"/>
  <c r="AD74" i="9" s="1"/>
  <c r="AE109" i="9"/>
  <c r="AE101" i="9"/>
  <c r="AE110" i="9"/>
  <c r="AE113" i="9" s="1"/>
  <c r="AE114" i="9" s="1"/>
  <c r="AE98" i="9"/>
  <c r="AE99" i="9" s="1"/>
  <c r="AE97" i="9"/>
  <c r="AF68" i="9"/>
  <c r="AD116" i="9"/>
  <c r="AD115" i="9"/>
  <c r="AE71" i="9"/>
  <c r="AE72" i="9" s="1"/>
  <c r="AF69" i="9"/>
  <c r="F39" i="10" l="1"/>
  <c r="G39" i="10" s="1"/>
  <c r="H39" i="10" s="1"/>
  <c r="D40" i="10" s="1"/>
  <c r="AE73" i="9"/>
  <c r="AE74" i="9"/>
  <c r="T94" i="9"/>
  <c r="T95" i="9"/>
  <c r="T96" i="9" s="1"/>
  <c r="U93" i="9" s="1"/>
  <c r="AB86" i="9"/>
  <c r="AB88" i="9" s="1"/>
  <c r="AB90" i="9" s="1"/>
  <c r="AC77" i="9"/>
  <c r="T119" i="9"/>
  <c r="T121" i="9"/>
  <c r="U118" i="9" s="1"/>
  <c r="T120" i="9"/>
  <c r="AF110" i="9"/>
  <c r="AF113" i="9" s="1"/>
  <c r="AF114" i="9" s="1"/>
  <c r="AF109" i="9"/>
  <c r="AF101" i="9"/>
  <c r="AF97" i="9"/>
  <c r="AG68" i="9"/>
  <c r="AF98" i="9"/>
  <c r="AF99" i="9" s="1"/>
  <c r="AE116" i="9"/>
  <c r="AE115" i="9"/>
  <c r="AG89" i="9"/>
  <c r="AE105" i="9"/>
  <c r="AE106" i="9"/>
  <c r="AF71" i="9"/>
  <c r="AF72" i="9"/>
  <c r="AG69" i="9"/>
  <c r="S126" i="9"/>
  <c r="S122" i="9"/>
  <c r="S125" i="9" s="1"/>
  <c r="F40" i="10" l="1"/>
  <c r="G40" i="10" s="1"/>
  <c r="H40" i="10" s="1"/>
  <c r="D41" i="10" s="1"/>
  <c r="U94" i="9"/>
  <c r="U95" i="9" s="1"/>
  <c r="U96" i="9" s="1"/>
  <c r="V93" i="9" s="1"/>
  <c r="AC86" i="9"/>
  <c r="AC88" i="9" s="1"/>
  <c r="AC90" i="9" s="1"/>
  <c r="AD77" i="9"/>
  <c r="AF105" i="9"/>
  <c r="AF106" i="9"/>
  <c r="AH89" i="9"/>
  <c r="AF116" i="9"/>
  <c r="AF115" i="9"/>
  <c r="AG109" i="9"/>
  <c r="AG110" i="9"/>
  <c r="AG113" i="9" s="1"/>
  <c r="AG114" i="9" s="1"/>
  <c r="AG98" i="9"/>
  <c r="AG99" i="9" s="1"/>
  <c r="AG97" i="9"/>
  <c r="AG101" i="9"/>
  <c r="AH68" i="9"/>
  <c r="T126" i="9"/>
  <c r="T122" i="9"/>
  <c r="T125" i="9" s="1"/>
  <c r="U121" i="9"/>
  <c r="V118" i="9" s="1"/>
  <c r="U119" i="9"/>
  <c r="U120" i="9"/>
  <c r="AG71" i="9"/>
  <c r="AG72" i="9" s="1"/>
  <c r="AH69" i="9"/>
  <c r="AF73" i="9"/>
  <c r="AF74" i="9" s="1"/>
  <c r="F41" i="10" l="1"/>
  <c r="G41" i="10" s="1"/>
  <c r="H41" i="10" s="1"/>
  <c r="D42" i="10" s="1"/>
  <c r="AG73" i="9"/>
  <c r="AG74" i="9"/>
  <c r="V94" i="9"/>
  <c r="V95" i="9"/>
  <c r="V96" i="9" s="1"/>
  <c r="W93" i="9" s="1"/>
  <c r="AG115" i="9"/>
  <c r="AG116" i="9"/>
  <c r="AD86" i="9"/>
  <c r="AD88" i="9" s="1"/>
  <c r="AD90" i="9" s="1"/>
  <c r="AE77" i="9"/>
  <c r="U126" i="9"/>
  <c r="U122" i="9"/>
  <c r="U125" i="9" s="1"/>
  <c r="V119" i="9"/>
  <c r="V121" i="9"/>
  <c r="W118" i="9" s="1"/>
  <c r="V120" i="9"/>
  <c r="AI69" i="9"/>
  <c r="AH71" i="9"/>
  <c r="AH72" i="9" s="1"/>
  <c r="AH98" i="9"/>
  <c r="AH99" i="9" s="1"/>
  <c r="AH97" i="9"/>
  <c r="AH109" i="9"/>
  <c r="AH110" i="9"/>
  <c r="AH113" i="9" s="1"/>
  <c r="AH114" i="9" s="1"/>
  <c r="AH101" i="9"/>
  <c r="AI68" i="9"/>
  <c r="AG105" i="9"/>
  <c r="AG106" i="9"/>
  <c r="AI89" i="9"/>
  <c r="F42" i="10" l="1"/>
  <c r="G42" i="10" s="1"/>
  <c r="H42" i="10" s="1"/>
  <c r="D43" i="10" s="1"/>
  <c r="AH73" i="9"/>
  <c r="AH74" i="9"/>
  <c r="W94" i="9"/>
  <c r="W95" i="9"/>
  <c r="W96" i="9" s="1"/>
  <c r="X93" i="9" s="1"/>
  <c r="AI71" i="9"/>
  <c r="AI72" i="9"/>
  <c r="AJ69" i="9"/>
  <c r="W121" i="9"/>
  <c r="X118" i="9" s="1"/>
  <c r="W119" i="9"/>
  <c r="W120" i="9"/>
  <c r="AJ89" i="9"/>
  <c r="V122" i="9"/>
  <c r="V125" i="9" s="1"/>
  <c r="V126" i="9"/>
  <c r="AE86" i="9"/>
  <c r="AE88" i="9" s="1"/>
  <c r="AE90" i="9" s="1"/>
  <c r="AF77" i="9"/>
  <c r="AI101" i="9"/>
  <c r="AI109" i="9"/>
  <c r="AI110" i="9"/>
  <c r="AI113" i="9" s="1"/>
  <c r="AI114" i="9" s="1"/>
  <c r="AI98" i="9"/>
  <c r="AI99" i="9" s="1"/>
  <c r="AI97" i="9"/>
  <c r="AJ68" i="9"/>
  <c r="AH106" i="9"/>
  <c r="AH105" i="9"/>
  <c r="AH116" i="9"/>
  <c r="AH115" i="9"/>
  <c r="F43" i="10" l="1"/>
  <c r="G43" i="10" s="1"/>
  <c r="H43" i="10" s="1"/>
  <c r="D44" i="10" s="1"/>
  <c r="X94" i="9"/>
  <c r="X95" i="9" s="1"/>
  <c r="X96" i="9" s="1"/>
  <c r="Y93" i="9" s="1"/>
  <c r="AK69" i="9"/>
  <c r="AJ71" i="9"/>
  <c r="AJ72" i="9" s="1"/>
  <c r="AI74" i="9"/>
  <c r="AI73" i="9"/>
  <c r="AI116" i="9"/>
  <c r="AI115" i="9"/>
  <c r="AI106" i="9"/>
  <c r="AI105" i="9"/>
  <c r="AK89" i="9"/>
  <c r="AG77" i="9"/>
  <c r="AF86" i="9"/>
  <c r="AF88" i="9" s="1"/>
  <c r="AF90" i="9" s="1"/>
  <c r="W122" i="9"/>
  <c r="W125" i="9" s="1"/>
  <c r="W126" i="9"/>
  <c r="AJ110" i="9"/>
  <c r="AJ113" i="9" s="1"/>
  <c r="AJ114" i="9" s="1"/>
  <c r="AJ98" i="9"/>
  <c r="AJ99" i="9" s="1"/>
  <c r="AJ97" i="9"/>
  <c r="AJ109" i="9"/>
  <c r="AK68" i="9"/>
  <c r="AJ101" i="9"/>
  <c r="X119" i="9"/>
  <c r="X121" i="9"/>
  <c r="Y118" i="9" s="1"/>
  <c r="X120" i="9"/>
  <c r="F44" i="10" l="1"/>
  <c r="G44" i="10" s="1"/>
  <c r="H44" i="10" s="1"/>
  <c r="D45" i="10" s="1"/>
  <c r="AJ73" i="9"/>
  <c r="AJ74" i="9"/>
  <c r="Y94" i="9"/>
  <c r="Y95" i="9" s="1"/>
  <c r="Y96" i="9" s="1"/>
  <c r="Z93" i="9" s="1"/>
  <c r="AL89" i="9"/>
  <c r="X122" i="9"/>
  <c r="X125" i="9" s="1"/>
  <c r="X126" i="9"/>
  <c r="AJ116" i="9"/>
  <c r="AJ115" i="9"/>
  <c r="AL69" i="9"/>
  <c r="AK71" i="9"/>
  <c r="AK72" i="9"/>
  <c r="AJ105" i="9"/>
  <c r="AJ106" i="9"/>
  <c r="AH77" i="9"/>
  <c r="AG86" i="9"/>
  <c r="AG88" i="9" s="1"/>
  <c r="AG90" i="9" s="1"/>
  <c r="Y121" i="9"/>
  <c r="Z118" i="9" s="1"/>
  <c r="Y119" i="9"/>
  <c r="Y120" i="9"/>
  <c r="AK98" i="9"/>
  <c r="AK99" i="9" s="1"/>
  <c r="AK97" i="9"/>
  <c r="AK101" i="9"/>
  <c r="AK110" i="9"/>
  <c r="AK113" i="9" s="1"/>
  <c r="AK114" i="9" s="1"/>
  <c r="AL68" i="9"/>
  <c r="AK109" i="9"/>
  <c r="F45" i="10" l="1"/>
  <c r="G45" i="10" s="1"/>
  <c r="H45" i="10" s="1"/>
  <c r="D46" i="10" s="1"/>
  <c r="Z94" i="9"/>
  <c r="Z95" i="9"/>
  <c r="Z96" i="9" s="1"/>
  <c r="AA93" i="9" s="1"/>
  <c r="Y126" i="9"/>
  <c r="Y122" i="9"/>
  <c r="Y125" i="9" s="1"/>
  <c r="AK73" i="9"/>
  <c r="AK74" i="9"/>
  <c r="AM89" i="9"/>
  <c r="Z119" i="9"/>
  <c r="Z121" i="9"/>
  <c r="AA118" i="9" s="1"/>
  <c r="Z120" i="9"/>
  <c r="AM69" i="9"/>
  <c r="AL71" i="9"/>
  <c r="AL72" i="9" s="1"/>
  <c r="AK115" i="9"/>
  <c r="AK116" i="9"/>
  <c r="AI77" i="9"/>
  <c r="AH86" i="9"/>
  <c r="AH88" i="9" s="1"/>
  <c r="AH90" i="9" s="1"/>
  <c r="AL98" i="9"/>
  <c r="AL99" i="9" s="1"/>
  <c r="AL97" i="9"/>
  <c r="AL101" i="9"/>
  <c r="AL109" i="9"/>
  <c r="AL110" i="9"/>
  <c r="AL113" i="9" s="1"/>
  <c r="AL114" i="9" s="1"/>
  <c r="AM68" i="9"/>
  <c r="AK106" i="9"/>
  <c r="AK105" i="9"/>
  <c r="F46" i="10" l="1"/>
  <c r="G46" i="10" s="1"/>
  <c r="H46" i="10" s="1"/>
  <c r="D47" i="10" s="1"/>
  <c r="AL73" i="9"/>
  <c r="AL74" i="9" s="1"/>
  <c r="AA94" i="9"/>
  <c r="AA95" i="9" s="1"/>
  <c r="AA96" i="9" s="1"/>
  <c r="AB93" i="9" s="1"/>
  <c r="AL106" i="9"/>
  <c r="AL105" i="9"/>
  <c r="AM71" i="9"/>
  <c r="AM72" i="9"/>
  <c r="Z122" i="9"/>
  <c r="Z125" i="9" s="1"/>
  <c r="Z126" i="9"/>
  <c r="AA119" i="9"/>
  <c r="AA121" i="9"/>
  <c r="AB118" i="9" s="1"/>
  <c r="AA120" i="9"/>
  <c r="AI86" i="9"/>
  <c r="AI88" i="9" s="1"/>
  <c r="AI90" i="9" s="1"/>
  <c r="AJ77" i="9"/>
  <c r="AL115" i="9"/>
  <c r="AL116" i="9"/>
  <c r="AM109" i="9"/>
  <c r="AM101" i="9"/>
  <c r="AM98" i="9"/>
  <c r="AM99" i="9" s="1"/>
  <c r="AM97" i="9"/>
  <c r="AM110" i="9"/>
  <c r="AM113" i="9" s="1"/>
  <c r="AM114" i="9" s="1"/>
  <c r="F47" i="10" l="1"/>
  <c r="G47" i="10" s="1"/>
  <c r="H47" i="10" s="1"/>
  <c r="D48" i="10" s="1"/>
  <c r="AB94" i="9"/>
  <c r="AB95" i="9"/>
  <c r="AB96" i="9" s="1"/>
  <c r="AC93" i="9" s="1"/>
  <c r="G131" i="9"/>
  <c r="F131" i="9"/>
  <c r="H131" i="9" s="1"/>
  <c r="AJ86" i="9"/>
  <c r="AJ88" i="9" s="1"/>
  <c r="AJ90" i="9" s="1"/>
  <c r="AK77" i="9"/>
  <c r="AM73" i="9"/>
  <c r="AM74" i="9"/>
  <c r="AB119" i="9"/>
  <c r="AB121" i="9"/>
  <c r="AC118" i="9" s="1"/>
  <c r="AB120" i="9"/>
  <c r="AM115" i="9"/>
  <c r="AM116" i="9"/>
  <c r="AA126" i="9"/>
  <c r="AA122" i="9"/>
  <c r="AA125" i="9" s="1"/>
  <c r="AM106" i="9"/>
  <c r="AM105" i="9"/>
  <c r="F48" i="10" l="1"/>
  <c r="G48" i="10" s="1"/>
  <c r="H48" i="10" s="1"/>
  <c r="D49" i="10" s="1"/>
  <c r="AC94" i="9"/>
  <c r="AC95" i="9" s="1"/>
  <c r="AC96" i="9" s="1"/>
  <c r="AD93" i="9" s="1"/>
  <c r="AC121" i="9"/>
  <c r="AD118" i="9" s="1"/>
  <c r="AC119" i="9"/>
  <c r="AC120" i="9"/>
  <c r="AB126" i="9"/>
  <c r="AB122" i="9"/>
  <c r="AB125" i="9" s="1"/>
  <c r="AK86" i="9"/>
  <c r="AK88" i="9" s="1"/>
  <c r="AK90" i="9" s="1"/>
  <c r="AL77" i="9"/>
  <c r="F49" i="10" l="1"/>
  <c r="G49" i="10" s="1"/>
  <c r="H49" i="10" s="1"/>
  <c r="D50" i="10" s="1"/>
  <c r="AD94" i="9"/>
  <c r="AD95" i="9"/>
  <c r="AD96" i="9" s="1"/>
  <c r="AE93" i="9" s="1"/>
  <c r="AC126" i="9"/>
  <c r="AC122" i="9"/>
  <c r="AC125" i="9" s="1"/>
  <c r="AD119" i="9"/>
  <c r="AD121" i="9"/>
  <c r="AE118" i="9" s="1"/>
  <c r="AD120" i="9"/>
  <c r="AL86" i="9"/>
  <c r="AL88" i="9" s="1"/>
  <c r="AL90" i="9" s="1"/>
  <c r="AM77" i="9"/>
  <c r="AM86" i="9" s="1"/>
  <c r="AM88" i="9" s="1"/>
  <c r="AM90" i="9" s="1"/>
  <c r="F50" i="10" l="1"/>
  <c r="G50" i="10" s="1"/>
  <c r="H50" i="10" s="1"/>
  <c r="D51" i="10" s="1"/>
  <c r="AE94" i="9"/>
  <c r="AE95" i="9" s="1"/>
  <c r="AE96" i="9" s="1"/>
  <c r="AF93" i="9" s="1"/>
  <c r="AD122" i="9"/>
  <c r="AD125" i="9" s="1"/>
  <c r="AD126" i="9"/>
  <c r="AE121" i="9"/>
  <c r="AF118" i="9" s="1"/>
  <c r="AE119" i="9"/>
  <c r="AE120" i="9"/>
  <c r="F51" i="10" l="1"/>
  <c r="G51" i="10" s="1"/>
  <c r="H51" i="10" s="1"/>
  <c r="D52" i="10" s="1"/>
  <c r="AF94" i="9"/>
  <c r="AF95" i="9" s="1"/>
  <c r="AF96" i="9" s="1"/>
  <c r="AG93" i="9" s="1"/>
  <c r="AF119" i="9"/>
  <c r="AF121" i="9"/>
  <c r="AG118" i="9" s="1"/>
  <c r="AF120" i="9"/>
  <c r="AE126" i="9"/>
  <c r="AE122" i="9"/>
  <c r="AE125" i="9" s="1"/>
  <c r="F52" i="10" l="1"/>
  <c r="G52" i="10" s="1"/>
  <c r="H52" i="10" s="1"/>
  <c r="D53" i="10" s="1"/>
  <c r="AG94" i="9"/>
  <c r="AG95" i="9" s="1"/>
  <c r="AG96" i="9" s="1"/>
  <c r="AH93" i="9" s="1"/>
  <c r="AF126" i="9"/>
  <c r="AF122" i="9"/>
  <c r="AF125" i="9" s="1"/>
  <c r="AG121" i="9"/>
  <c r="AH118" i="9" s="1"/>
  <c r="AG119" i="9"/>
  <c r="AG120" i="9"/>
  <c r="F53" i="10" l="1"/>
  <c r="G53" i="10" s="1"/>
  <c r="H53" i="10" s="1"/>
  <c r="D54" i="10" s="1"/>
  <c r="AH94" i="9"/>
  <c r="AH95" i="9"/>
  <c r="AH96" i="9" s="1"/>
  <c r="AI93" i="9" s="1"/>
  <c r="AG126" i="9"/>
  <c r="AG122" i="9"/>
  <c r="AG125" i="9" s="1"/>
  <c r="AH119" i="9"/>
  <c r="AH121" i="9"/>
  <c r="AI118" i="9" s="1"/>
  <c r="AH120" i="9"/>
  <c r="I32" i="4"/>
  <c r="F54" i="10" l="1"/>
  <c r="G54" i="10" s="1"/>
  <c r="H54" i="10" s="1"/>
  <c r="D55" i="10" s="1"/>
  <c r="AI94" i="9"/>
  <c r="AI95" i="9" s="1"/>
  <c r="AI96" i="9" s="1"/>
  <c r="AJ93" i="9" s="1"/>
  <c r="AI119" i="9"/>
  <c r="AI121" i="9"/>
  <c r="AJ118" i="9" s="1"/>
  <c r="AI120" i="9"/>
  <c r="AH122" i="9"/>
  <c r="AH125" i="9" s="1"/>
  <c r="AH126" i="9"/>
  <c r="F118" i="4"/>
  <c r="I110" i="4"/>
  <c r="H14" i="4"/>
  <c r="H25" i="4" s="1"/>
  <c r="F55" i="10" l="1"/>
  <c r="G55" i="10" s="1"/>
  <c r="H55" i="10" s="1"/>
  <c r="D56" i="10" s="1"/>
  <c r="AJ94" i="9"/>
  <c r="AJ95" i="9" s="1"/>
  <c r="AJ96" i="9" s="1"/>
  <c r="AK93" i="9" s="1"/>
  <c r="AI126" i="9"/>
  <c r="AI122" i="9"/>
  <c r="AI125" i="9" s="1"/>
  <c r="AJ119" i="9"/>
  <c r="AJ121" i="9"/>
  <c r="AK118" i="9" s="1"/>
  <c r="AJ120" i="9"/>
  <c r="F106" i="4"/>
  <c r="F105" i="4"/>
  <c r="D48" i="4"/>
  <c r="D47" i="4"/>
  <c r="F95" i="4"/>
  <c r="F94" i="4"/>
  <c r="F93" i="4"/>
  <c r="E106" i="4"/>
  <c r="E105" i="4"/>
  <c r="F56" i="10" l="1"/>
  <c r="G56" i="10" s="1"/>
  <c r="H56" i="10" s="1"/>
  <c r="AK94" i="9"/>
  <c r="AK95" i="9"/>
  <c r="AK96" i="9" s="1"/>
  <c r="AL93" i="9" s="1"/>
  <c r="AK121" i="9"/>
  <c r="AL118" i="9" s="1"/>
  <c r="AK119" i="9"/>
  <c r="AK120" i="9"/>
  <c r="AJ126" i="9"/>
  <c r="AJ122" i="9"/>
  <c r="AJ125" i="9" s="1"/>
  <c r="F115" i="4"/>
  <c r="F116" i="4"/>
  <c r="H16" i="4"/>
  <c r="H15" i="4"/>
  <c r="AL94" i="9" l="1"/>
  <c r="AL95" i="9" s="1"/>
  <c r="AL96" i="9" s="1"/>
  <c r="AM93" i="9" s="1"/>
  <c r="AK126" i="9"/>
  <c r="AK122" i="9"/>
  <c r="AK125" i="9" s="1"/>
  <c r="AL121" i="9"/>
  <c r="AM118" i="9" s="1"/>
  <c r="AL119" i="9"/>
  <c r="AL120" i="9"/>
  <c r="H18" i="4"/>
  <c r="AM94" i="9" l="1"/>
  <c r="AM95" i="9" s="1"/>
  <c r="AM96" i="9" s="1"/>
  <c r="AL122" i="9"/>
  <c r="AL125" i="9" s="1"/>
  <c r="AL126" i="9"/>
  <c r="AM121" i="9"/>
  <c r="AM119" i="9"/>
  <c r="AM120" i="9"/>
  <c r="E109" i="4"/>
  <c r="E115" i="4"/>
  <c r="E129" i="4" s="1"/>
  <c r="D9" i="5"/>
  <c r="D10" i="5"/>
  <c r="AM126" i="9" l="1"/>
  <c r="AM122" i="9"/>
  <c r="AM125" i="9" s="1"/>
  <c r="I113" i="4"/>
  <c r="I114" i="4" s="1"/>
  <c r="I116" i="4" s="1"/>
  <c r="E116" i="4"/>
  <c r="E126" i="4" s="1"/>
  <c r="E130" i="4" s="1"/>
  <c r="I115" i="4" l="1"/>
  <c r="I85" i="4"/>
  <c r="J85" i="4" s="1"/>
  <c r="K85" i="4" s="1"/>
  <c r="L85" i="4" s="1"/>
  <c r="M85" i="4" s="1"/>
  <c r="N85" i="4" s="1"/>
  <c r="O85" i="4" s="1"/>
  <c r="P85" i="4" s="1"/>
  <c r="Q85" i="4" s="1"/>
  <c r="R85" i="4" s="1"/>
  <c r="S85" i="4" s="1"/>
  <c r="T85" i="4" s="1"/>
  <c r="U85" i="4" s="1"/>
  <c r="V85" i="4" s="1"/>
  <c r="W85" i="4" s="1"/>
  <c r="I84" i="4"/>
  <c r="J84" i="4" s="1"/>
  <c r="K84" i="4" s="1"/>
  <c r="L84" i="4" s="1"/>
  <c r="M84" i="4" s="1"/>
  <c r="N84" i="4" s="1"/>
  <c r="O84" i="4" s="1"/>
  <c r="P84" i="4" s="1"/>
  <c r="Q84" i="4" s="1"/>
  <c r="R84" i="4" s="1"/>
  <c r="S84" i="4" s="1"/>
  <c r="T84" i="4" s="1"/>
  <c r="U84" i="4" s="1"/>
  <c r="V84" i="4" s="1"/>
  <c r="W84" i="4" s="1"/>
  <c r="X84" i="4" s="1"/>
  <c r="Y84" i="4" s="1"/>
  <c r="Z84" i="4" s="1"/>
  <c r="AA84" i="4" s="1"/>
  <c r="AB84" i="4" s="1"/>
  <c r="AC84" i="4" s="1"/>
  <c r="AD84" i="4" s="1"/>
  <c r="AE84" i="4" s="1"/>
  <c r="AF84" i="4" s="1"/>
  <c r="AG84" i="4" s="1"/>
  <c r="AH84" i="4" s="1"/>
  <c r="AI84" i="4" s="1"/>
  <c r="AJ84" i="4" s="1"/>
  <c r="AK84" i="4" s="1"/>
  <c r="AL84" i="4" s="1"/>
  <c r="AM84" i="4" s="1"/>
  <c r="I83" i="4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T83" i="4" s="1"/>
  <c r="U83" i="4" s="1"/>
  <c r="V83" i="4" s="1"/>
  <c r="W83" i="4" s="1"/>
  <c r="I82" i="4"/>
  <c r="J82" i="4" s="1"/>
  <c r="K82" i="4" s="1"/>
  <c r="L82" i="4" s="1"/>
  <c r="M82" i="4" s="1"/>
  <c r="N82" i="4" s="1"/>
  <c r="O82" i="4" s="1"/>
  <c r="P82" i="4" s="1"/>
  <c r="Q82" i="4" s="1"/>
  <c r="R82" i="4" s="1"/>
  <c r="S82" i="4" s="1"/>
  <c r="T82" i="4" s="1"/>
  <c r="U82" i="4" s="1"/>
  <c r="V82" i="4" s="1"/>
  <c r="W82" i="4" s="1"/>
  <c r="I81" i="4"/>
  <c r="J81" i="4" s="1"/>
  <c r="K81" i="4" s="1"/>
  <c r="L81" i="4" s="1"/>
  <c r="M81" i="4" s="1"/>
  <c r="N81" i="4" s="1"/>
  <c r="O81" i="4" s="1"/>
  <c r="P81" i="4" s="1"/>
  <c r="Q81" i="4" s="1"/>
  <c r="R81" i="4" s="1"/>
  <c r="S81" i="4" s="1"/>
  <c r="T81" i="4" s="1"/>
  <c r="U81" i="4" s="1"/>
  <c r="V81" i="4" s="1"/>
  <c r="W81" i="4" s="1"/>
  <c r="I80" i="4"/>
  <c r="J80" i="4" s="1"/>
  <c r="K80" i="4" s="1"/>
  <c r="L80" i="4" s="1"/>
  <c r="M80" i="4" s="1"/>
  <c r="N80" i="4" s="1"/>
  <c r="O80" i="4" s="1"/>
  <c r="P80" i="4" s="1"/>
  <c r="Q80" i="4" s="1"/>
  <c r="R80" i="4" s="1"/>
  <c r="S80" i="4" s="1"/>
  <c r="T80" i="4" s="1"/>
  <c r="U80" i="4" s="1"/>
  <c r="V80" i="4" s="1"/>
  <c r="W80" i="4" s="1"/>
  <c r="I79" i="4"/>
  <c r="J79" i="4" s="1"/>
  <c r="K79" i="4" s="1"/>
  <c r="L79" i="4" s="1"/>
  <c r="M79" i="4" s="1"/>
  <c r="N79" i="4" s="1"/>
  <c r="O79" i="4" s="1"/>
  <c r="P79" i="4" s="1"/>
  <c r="Q79" i="4" s="1"/>
  <c r="R79" i="4" s="1"/>
  <c r="S79" i="4" s="1"/>
  <c r="T79" i="4" s="1"/>
  <c r="U79" i="4" s="1"/>
  <c r="V79" i="4" s="1"/>
  <c r="W79" i="4" s="1"/>
  <c r="I78" i="4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85" i="4" l="1"/>
  <c r="Y85" i="4" s="1"/>
  <c r="Z85" i="4" s="1"/>
  <c r="AA85" i="4" s="1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L85" i="4" s="1"/>
  <c r="AM85" i="4" s="1"/>
  <c r="X82" i="4"/>
  <c r="Y82" i="4" s="1"/>
  <c r="Z82" i="4" s="1"/>
  <c r="AA82" i="4" s="1"/>
  <c r="AB82" i="4" s="1"/>
  <c r="AC82" i="4" s="1"/>
  <c r="AD82" i="4" s="1"/>
  <c r="AE82" i="4" s="1"/>
  <c r="AF82" i="4" s="1"/>
  <c r="AG82" i="4" s="1"/>
  <c r="AH82" i="4" s="1"/>
  <c r="AI82" i="4" s="1"/>
  <c r="AJ82" i="4" s="1"/>
  <c r="AK82" i="4" s="1"/>
  <c r="AL82" i="4" s="1"/>
  <c r="AM82" i="4" s="1"/>
  <c r="X79" i="4"/>
  <c r="Y79" i="4" s="1"/>
  <c r="Z79" i="4" s="1"/>
  <c r="AA79" i="4" s="1"/>
  <c r="AB79" i="4" s="1"/>
  <c r="AC79" i="4" s="1"/>
  <c r="AD79" i="4" s="1"/>
  <c r="AE79" i="4" s="1"/>
  <c r="AF79" i="4" s="1"/>
  <c r="AG79" i="4" s="1"/>
  <c r="AH79" i="4" s="1"/>
  <c r="AI79" i="4" s="1"/>
  <c r="AJ79" i="4" s="1"/>
  <c r="AK79" i="4" s="1"/>
  <c r="AL79" i="4" s="1"/>
  <c r="AM79" i="4" s="1"/>
  <c r="X83" i="4"/>
  <c r="Y83" i="4" s="1"/>
  <c r="Z83" i="4" s="1"/>
  <c r="AA83" i="4" s="1"/>
  <c r="AB83" i="4" s="1"/>
  <c r="AC83" i="4" s="1"/>
  <c r="AD83" i="4" s="1"/>
  <c r="AE83" i="4" s="1"/>
  <c r="AF83" i="4" s="1"/>
  <c r="AG83" i="4" s="1"/>
  <c r="AH83" i="4" s="1"/>
  <c r="AI83" i="4" s="1"/>
  <c r="AJ83" i="4" s="1"/>
  <c r="AK83" i="4" s="1"/>
  <c r="AL83" i="4" s="1"/>
  <c r="AM83" i="4" s="1"/>
  <c r="X81" i="4"/>
  <c r="Y81" i="4" s="1"/>
  <c r="Z81" i="4" s="1"/>
  <c r="AA81" i="4" s="1"/>
  <c r="AB81" i="4" s="1"/>
  <c r="AC81" i="4" s="1"/>
  <c r="AD81" i="4" s="1"/>
  <c r="AE81" i="4" s="1"/>
  <c r="AF81" i="4" s="1"/>
  <c r="AG81" i="4" s="1"/>
  <c r="AH81" i="4" s="1"/>
  <c r="AI81" i="4" s="1"/>
  <c r="AJ81" i="4" s="1"/>
  <c r="AK81" i="4" s="1"/>
  <c r="AL81" i="4" s="1"/>
  <c r="AM81" i="4" s="1"/>
  <c r="X78" i="4"/>
  <c r="Y78" i="4" s="1"/>
  <c r="Z78" i="4" s="1"/>
  <c r="AA78" i="4" s="1"/>
  <c r="AB78" i="4" s="1"/>
  <c r="AC78" i="4" s="1"/>
  <c r="AD78" i="4" s="1"/>
  <c r="AE78" i="4" s="1"/>
  <c r="AF78" i="4" s="1"/>
  <c r="AG78" i="4" s="1"/>
  <c r="AH78" i="4" s="1"/>
  <c r="AI78" i="4" s="1"/>
  <c r="AJ78" i="4" s="1"/>
  <c r="AK78" i="4" s="1"/>
  <c r="AL78" i="4" s="1"/>
  <c r="AM78" i="4" s="1"/>
  <c r="X80" i="4"/>
  <c r="Y80" i="4" s="1"/>
  <c r="Z80" i="4" s="1"/>
  <c r="AA80" i="4" s="1"/>
  <c r="AB80" i="4" s="1"/>
  <c r="AC80" i="4" s="1"/>
  <c r="AD80" i="4" s="1"/>
  <c r="AE80" i="4" s="1"/>
  <c r="AF80" i="4" s="1"/>
  <c r="AG80" i="4" s="1"/>
  <c r="AH80" i="4" s="1"/>
  <c r="AI80" i="4" s="1"/>
  <c r="AJ80" i="4" s="1"/>
  <c r="AK80" i="4" s="1"/>
  <c r="AL80" i="4" s="1"/>
  <c r="AM80" i="4" s="1"/>
  <c r="I70" i="4"/>
  <c r="J70" i="4" s="1"/>
  <c r="K70" i="4" s="1"/>
  <c r="L70" i="4" s="1"/>
  <c r="M70" i="4" s="1"/>
  <c r="N70" i="4" s="1"/>
  <c r="O70" i="4" s="1"/>
  <c r="P70" i="4" s="1"/>
  <c r="Q70" i="4" s="1"/>
  <c r="R70" i="4" s="1"/>
  <c r="S70" i="4" s="1"/>
  <c r="T70" i="4" s="1"/>
  <c r="U70" i="4" s="1"/>
  <c r="V70" i="4" s="1"/>
  <c r="W70" i="4" s="1"/>
  <c r="X70" i="4" s="1"/>
  <c r="Y70" i="4" s="1"/>
  <c r="Z70" i="4" s="1"/>
  <c r="AA70" i="4" s="1"/>
  <c r="AB70" i="4" s="1"/>
  <c r="AC70" i="4" s="1"/>
  <c r="AD70" i="4" s="1"/>
  <c r="AE70" i="4" s="1"/>
  <c r="AF70" i="4" s="1"/>
  <c r="AG70" i="4" s="1"/>
  <c r="AH70" i="4" s="1"/>
  <c r="AI70" i="4" s="1"/>
  <c r="AJ70" i="4" s="1"/>
  <c r="AK70" i="4" s="1"/>
  <c r="AL70" i="4" s="1"/>
  <c r="AM70" i="4" s="1"/>
  <c r="I69" i="4"/>
  <c r="J69" i="4" s="1"/>
  <c r="K69" i="4" s="1"/>
  <c r="L69" i="4" s="1"/>
  <c r="M69" i="4" s="1"/>
  <c r="N69" i="4" s="1"/>
  <c r="O69" i="4" s="1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Z69" i="4" s="1"/>
  <c r="AA69" i="4" s="1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L69" i="4" s="1"/>
  <c r="AM69" i="4" s="1"/>
  <c r="J68" i="4"/>
  <c r="J110" i="4" s="1"/>
  <c r="K68" i="4" l="1"/>
  <c r="K110" i="4" s="1"/>
  <c r="I71" i="4"/>
  <c r="I72" i="4" s="1"/>
  <c r="K71" i="4"/>
  <c r="K72" i="4" s="1"/>
  <c r="K73" i="4" s="1"/>
  <c r="J71" i="4"/>
  <c r="J72" i="4" s="1"/>
  <c r="L68" i="4" l="1"/>
  <c r="K113" i="4"/>
  <c r="K114" i="4" s="1"/>
  <c r="J113" i="4"/>
  <c r="J114" i="4" s="1"/>
  <c r="I73" i="4"/>
  <c r="I74" i="4" s="1"/>
  <c r="K74" i="4"/>
  <c r="J73" i="4"/>
  <c r="J74" i="4" s="1"/>
  <c r="L71" i="4"/>
  <c r="L72" i="4" s="1"/>
  <c r="M71" i="4"/>
  <c r="M72" i="4" s="1"/>
  <c r="L110" i="4" l="1"/>
  <c r="L113" i="4" s="1"/>
  <c r="L114" i="4" s="1"/>
  <c r="M68" i="4"/>
  <c r="I77" i="4"/>
  <c r="J77" i="4" s="1"/>
  <c r="K115" i="4"/>
  <c r="K116" i="4"/>
  <c r="J116" i="4"/>
  <c r="J115" i="4"/>
  <c r="N71" i="4"/>
  <c r="N72" i="4" s="1"/>
  <c r="N73" i="4" s="1"/>
  <c r="N74" i="4" s="1"/>
  <c r="M73" i="4"/>
  <c r="M74" i="4" s="1"/>
  <c r="L73" i="4"/>
  <c r="L74" i="4" s="1"/>
  <c r="O71" i="4"/>
  <c r="O72" i="4" s="1"/>
  <c r="L115" i="4" l="1"/>
  <c r="L116" i="4"/>
  <c r="N68" i="4"/>
  <c r="N110" i="4" s="1"/>
  <c r="N113" i="4" s="1"/>
  <c r="N114" i="4" s="1"/>
  <c r="M110" i="4"/>
  <c r="M113" i="4" s="1"/>
  <c r="M114" i="4" s="1"/>
  <c r="M116" i="4" s="1"/>
  <c r="I86" i="4"/>
  <c r="F86" i="4" s="1"/>
  <c r="P71" i="4"/>
  <c r="P72" i="4" s="1"/>
  <c r="P73" i="4" s="1"/>
  <c r="P74" i="4" s="1"/>
  <c r="K77" i="4"/>
  <c r="J86" i="4"/>
  <c r="J88" i="4" s="1"/>
  <c r="O73" i="4"/>
  <c r="O74" i="4" s="1"/>
  <c r="Q71" i="4"/>
  <c r="Q72" i="4" s="1"/>
  <c r="M115" i="4" l="1"/>
  <c r="O68" i="4"/>
  <c r="O110" i="4" s="1"/>
  <c r="I88" i="4"/>
  <c r="N116" i="4"/>
  <c r="N115" i="4"/>
  <c r="L77" i="4"/>
  <c r="K86" i="4"/>
  <c r="K88" i="4" s="1"/>
  <c r="Q73" i="4"/>
  <c r="Q74" i="4" s="1"/>
  <c r="R71" i="4"/>
  <c r="R72" i="4" s="1"/>
  <c r="S71" i="4"/>
  <c r="S72" i="4" s="1"/>
  <c r="H27" i="4" l="1"/>
  <c r="H26" i="4"/>
  <c r="P68" i="4"/>
  <c r="Q68" i="4" s="1"/>
  <c r="Q110" i="4" s="1"/>
  <c r="L86" i="4"/>
  <c r="L88" i="4" s="1"/>
  <c r="M77" i="4"/>
  <c r="T71" i="4"/>
  <c r="T72" i="4" s="1"/>
  <c r="R73" i="4"/>
  <c r="R74" i="4" s="1"/>
  <c r="S73" i="4"/>
  <c r="S74" i="4" s="1"/>
  <c r="U71" i="4"/>
  <c r="U72" i="4" s="1"/>
  <c r="H28" i="4" l="1"/>
  <c r="Q113" i="4"/>
  <c r="Q114" i="4" s="1"/>
  <c r="R68" i="4"/>
  <c r="M86" i="4"/>
  <c r="M88" i="4" s="1"/>
  <c r="N77" i="4"/>
  <c r="V71" i="4"/>
  <c r="V72" i="4" s="1"/>
  <c r="U73" i="4"/>
  <c r="U74" i="4" s="1"/>
  <c r="T73" i="4"/>
  <c r="T74" i="4" s="1"/>
  <c r="W71" i="4"/>
  <c r="W72" i="4" s="1"/>
  <c r="H31" i="4" l="1"/>
  <c r="D8" i="5"/>
  <c r="D17" i="5" s="1"/>
  <c r="Q116" i="4"/>
  <c r="Q115" i="4"/>
  <c r="S68" i="4"/>
  <c r="S110" i="4" s="1"/>
  <c r="X71" i="4"/>
  <c r="X72" i="4" s="1"/>
  <c r="X73" i="4" s="1"/>
  <c r="X74" i="4" s="1"/>
  <c r="O77" i="4"/>
  <c r="N86" i="4"/>
  <c r="N88" i="4" s="1"/>
  <c r="W73" i="4"/>
  <c r="W74" i="4" s="1"/>
  <c r="V73" i="4"/>
  <c r="V74" i="4" s="1"/>
  <c r="Y71" i="4"/>
  <c r="Y72" i="4" s="1"/>
  <c r="H32" i="4" l="1"/>
  <c r="K31" i="4"/>
  <c r="H39" i="4"/>
  <c r="H47" i="4" s="1"/>
  <c r="H35" i="4"/>
  <c r="H40" i="4"/>
  <c r="K40" i="4" s="1"/>
  <c r="K41" i="4" s="1"/>
  <c r="H89" i="4"/>
  <c r="F17" i="5"/>
  <c r="E24" i="5"/>
  <c r="H36" i="4"/>
  <c r="S113" i="4"/>
  <c r="S114" i="4" s="1"/>
  <c r="T68" i="4"/>
  <c r="T110" i="4" s="1"/>
  <c r="P77" i="4"/>
  <c r="O86" i="4"/>
  <c r="O88" i="4" s="1"/>
  <c r="Y73" i="4"/>
  <c r="Y74" i="4" s="1"/>
  <c r="Z71" i="4"/>
  <c r="Z72" i="4" s="1"/>
  <c r="AA71" i="4"/>
  <c r="AA72" i="4" s="1"/>
  <c r="H96" i="4" l="1"/>
  <c r="I93" i="4" s="1"/>
  <c r="I94" i="4" s="1"/>
  <c r="I98" i="4" s="1"/>
  <c r="I99" i="4" s="1"/>
  <c r="H106" i="4"/>
  <c r="H118" i="4" s="1"/>
  <c r="I118" i="4" s="1"/>
  <c r="I119" i="4" s="1"/>
  <c r="H48" i="4"/>
  <c r="E31" i="5"/>
  <c r="E27" i="5"/>
  <c r="E52" i="5"/>
  <c r="E54" i="5"/>
  <c r="E38" i="5"/>
  <c r="E20" i="5"/>
  <c r="E46" i="5"/>
  <c r="E55" i="5"/>
  <c r="E26" i="5"/>
  <c r="E56" i="5"/>
  <c r="E50" i="5"/>
  <c r="E45" i="5"/>
  <c r="E23" i="5"/>
  <c r="E25" i="5"/>
  <c r="E30" i="5"/>
  <c r="E37" i="5"/>
  <c r="E47" i="5"/>
  <c r="E42" i="5"/>
  <c r="E43" i="5"/>
  <c r="E21" i="5"/>
  <c r="E19" i="5"/>
  <c r="E22" i="5"/>
  <c r="E35" i="5"/>
  <c r="E48" i="5"/>
  <c r="E32" i="5"/>
  <c r="E28" i="5"/>
  <c r="E33" i="5"/>
  <c r="E34" i="5"/>
  <c r="E29" i="5"/>
  <c r="E49" i="5"/>
  <c r="E53" i="5"/>
  <c r="E40" i="5"/>
  <c r="E41" i="5"/>
  <c r="E44" i="5"/>
  <c r="E18" i="5"/>
  <c r="E17" i="5"/>
  <c r="G17" i="5" s="1"/>
  <c r="H17" i="5" s="1"/>
  <c r="I109" i="4" s="1"/>
  <c r="E51" i="5"/>
  <c r="E39" i="5"/>
  <c r="E36" i="5"/>
  <c r="H105" i="4"/>
  <c r="H125" i="4" s="1"/>
  <c r="H97" i="4"/>
  <c r="S115" i="4"/>
  <c r="S116" i="4"/>
  <c r="T113" i="4"/>
  <c r="T114" i="4" s="1"/>
  <c r="U68" i="4"/>
  <c r="U110" i="4" s="1"/>
  <c r="AC71" i="4"/>
  <c r="AC72" i="4" s="1"/>
  <c r="Q77" i="4"/>
  <c r="P86" i="4"/>
  <c r="P88" i="4" s="1"/>
  <c r="AA73" i="4"/>
  <c r="AA74" i="4" s="1"/>
  <c r="Z73" i="4"/>
  <c r="Z74" i="4" s="1"/>
  <c r="AB71" i="4"/>
  <c r="AB72" i="4" s="1"/>
  <c r="H98" i="4" l="1"/>
  <c r="H99" i="4" s="1"/>
  <c r="H120" i="4"/>
  <c r="H126" i="4" s="1"/>
  <c r="J89" i="4"/>
  <c r="J90" i="4" s="1"/>
  <c r="D18" i="5"/>
  <c r="F18" i="5" s="1"/>
  <c r="G18" i="5" s="1"/>
  <c r="H18" i="5" s="1"/>
  <c r="J109" i="4" s="1"/>
  <c r="I95" i="4"/>
  <c r="T115" i="4"/>
  <c r="T116" i="4"/>
  <c r="U113" i="4"/>
  <c r="U114" i="4" s="1"/>
  <c r="AC73" i="4"/>
  <c r="AC74" i="4" s="1"/>
  <c r="AD71" i="4"/>
  <c r="AD72" i="4" s="1"/>
  <c r="V68" i="4"/>
  <c r="V110" i="4" s="1"/>
  <c r="Q86" i="4"/>
  <c r="Q88" i="4" s="1"/>
  <c r="R77" i="4"/>
  <c r="AB73" i="4"/>
  <c r="AB74" i="4" s="1"/>
  <c r="K89" i="4" l="1"/>
  <c r="L89" i="4" s="1"/>
  <c r="I90" i="4"/>
  <c r="I96" i="4"/>
  <c r="I97" i="4" s="1"/>
  <c r="I101" i="4"/>
  <c r="I105" i="4" s="1"/>
  <c r="D19" i="5"/>
  <c r="F19" i="5" s="1"/>
  <c r="G19" i="5" s="1"/>
  <c r="H19" i="5" s="1"/>
  <c r="K109" i="4" s="1"/>
  <c r="U115" i="4"/>
  <c r="U116" i="4"/>
  <c r="V113" i="4"/>
  <c r="V114" i="4" s="1"/>
  <c r="AD73" i="4"/>
  <c r="AD74" i="4" s="1"/>
  <c r="W68" i="4"/>
  <c r="AE71" i="4"/>
  <c r="AE72" i="4" s="1"/>
  <c r="AE73" i="4" s="1"/>
  <c r="AE74" i="4" s="1"/>
  <c r="R86" i="4"/>
  <c r="R88" i="4" s="1"/>
  <c r="S77" i="4"/>
  <c r="K90" i="4" l="1"/>
  <c r="J93" i="4"/>
  <c r="J94" i="4" s="1"/>
  <c r="J98" i="4" s="1"/>
  <c r="J99" i="4" s="1"/>
  <c r="I106" i="4"/>
  <c r="I120" i="4" s="1"/>
  <c r="I126" i="4" s="1"/>
  <c r="D20" i="5"/>
  <c r="F20" i="5" s="1"/>
  <c r="G20" i="5" s="1"/>
  <c r="H20" i="5" s="1"/>
  <c r="L109" i="4" s="1"/>
  <c r="V116" i="4"/>
  <c r="V115" i="4"/>
  <c r="W97" i="4"/>
  <c r="X68" i="4"/>
  <c r="X110" i="4" s="1"/>
  <c r="AF71" i="4"/>
  <c r="AF72" i="4" s="1"/>
  <c r="M89" i="4"/>
  <c r="L90" i="4"/>
  <c r="T77" i="4"/>
  <c r="S86" i="4"/>
  <c r="S88" i="4" s="1"/>
  <c r="J95" i="4" l="1"/>
  <c r="J96" i="4" s="1"/>
  <c r="J97" i="4" s="1"/>
  <c r="J101" i="4"/>
  <c r="J106" i="4" s="1"/>
  <c r="I122" i="4"/>
  <c r="I125" i="4" s="1"/>
  <c r="H129" i="4" s="1"/>
  <c r="D21" i="5"/>
  <c r="F21" i="5" s="1"/>
  <c r="G21" i="5" s="1"/>
  <c r="H21" i="5" s="1"/>
  <c r="M109" i="4" s="1"/>
  <c r="X109" i="4"/>
  <c r="X101" i="4"/>
  <c r="I121" i="4"/>
  <c r="J118" i="4" s="1"/>
  <c r="X98" i="4"/>
  <c r="X99" i="4" s="1"/>
  <c r="X97" i="4"/>
  <c r="X113" i="4"/>
  <c r="X114" i="4" s="1"/>
  <c r="AF73" i="4"/>
  <c r="AF74" i="4" s="1"/>
  <c r="Y68" i="4"/>
  <c r="Y110" i="4" s="1"/>
  <c r="AG71" i="4"/>
  <c r="AG72" i="4" s="1"/>
  <c r="U77" i="4"/>
  <c r="T86" i="4"/>
  <c r="T88" i="4" s="1"/>
  <c r="N89" i="4"/>
  <c r="M90" i="4"/>
  <c r="J105" i="4" l="1"/>
  <c r="K93" i="4"/>
  <c r="K94" i="4" s="1"/>
  <c r="K98" i="4" s="1"/>
  <c r="K99" i="4" s="1"/>
  <c r="D22" i="5"/>
  <c r="F22" i="5" s="1"/>
  <c r="G22" i="5" s="1"/>
  <c r="H22" i="5" s="1"/>
  <c r="N109" i="4" s="1"/>
  <c r="Y109" i="4"/>
  <c r="Y101" i="4"/>
  <c r="J119" i="4"/>
  <c r="J120" i="4" s="1"/>
  <c r="X115" i="4"/>
  <c r="X116" i="4"/>
  <c r="Y98" i="4"/>
  <c r="Y99" i="4" s="1"/>
  <c r="Y97" i="4"/>
  <c r="Y113" i="4"/>
  <c r="Y114" i="4" s="1"/>
  <c r="Z68" i="4"/>
  <c r="Z110" i="4" s="1"/>
  <c r="AG73" i="4"/>
  <c r="AG74" i="4" s="1"/>
  <c r="AH71" i="4"/>
  <c r="AH72" i="4" s="1"/>
  <c r="O89" i="4"/>
  <c r="N90" i="4"/>
  <c r="U86" i="4"/>
  <c r="U88" i="4" s="1"/>
  <c r="V77" i="4"/>
  <c r="D23" i="5" l="1"/>
  <c r="F23" i="5" s="1"/>
  <c r="G23" i="5" s="1"/>
  <c r="H23" i="5" s="1"/>
  <c r="O109" i="4" s="1"/>
  <c r="O113" i="4" s="1"/>
  <c r="O114" i="4" s="1"/>
  <c r="O115" i="4" s="1"/>
  <c r="K95" i="4"/>
  <c r="K96" i="4" s="1"/>
  <c r="K97" i="4" s="1"/>
  <c r="K101" i="4"/>
  <c r="K106" i="4" s="1"/>
  <c r="J121" i="4"/>
  <c r="K118" i="4" s="1"/>
  <c r="J126" i="4"/>
  <c r="Z109" i="4"/>
  <c r="Z101" i="4"/>
  <c r="J122" i="4"/>
  <c r="J125" i="4" s="1"/>
  <c r="Y116" i="4"/>
  <c r="Y115" i="4"/>
  <c r="Z98" i="4"/>
  <c r="Z99" i="4" s="1"/>
  <c r="Z97" i="4"/>
  <c r="Z113" i="4"/>
  <c r="Z114" i="4" s="1"/>
  <c r="AH73" i="4"/>
  <c r="AH74" i="4" s="1"/>
  <c r="AI71" i="4"/>
  <c r="AI72" i="4" s="1"/>
  <c r="AA68" i="4"/>
  <c r="AA110" i="4" s="1"/>
  <c r="P89" i="4"/>
  <c r="O90" i="4"/>
  <c r="W77" i="4"/>
  <c r="V86" i="4"/>
  <c r="V88" i="4" s="1"/>
  <c r="L93" i="4" l="1"/>
  <c r="L94" i="4" s="1"/>
  <c r="L101" i="4" s="1"/>
  <c r="L106" i="4" s="1"/>
  <c r="K105" i="4"/>
  <c r="D24" i="5"/>
  <c r="F24" i="5" s="1"/>
  <c r="G24" i="5" s="1"/>
  <c r="H24" i="5" s="1"/>
  <c r="P109" i="4" s="1"/>
  <c r="O116" i="4"/>
  <c r="K119" i="4"/>
  <c r="K120" i="4" s="1"/>
  <c r="L98" i="4"/>
  <c r="L99" i="4" s="1"/>
  <c r="L95" i="4"/>
  <c r="L96" i="4" s="1"/>
  <c r="L97" i="4" s="1"/>
  <c r="AA109" i="4"/>
  <c r="AA101" i="4"/>
  <c r="Z116" i="4"/>
  <c r="Z115" i="4"/>
  <c r="AA98" i="4"/>
  <c r="AA99" i="4" s="1"/>
  <c r="AA97" i="4"/>
  <c r="AA113" i="4"/>
  <c r="AA114" i="4" s="1"/>
  <c r="AI73" i="4"/>
  <c r="AI74" i="4" s="1"/>
  <c r="AJ71" i="4"/>
  <c r="AJ72" i="4" s="1"/>
  <c r="AJ73" i="4" s="1"/>
  <c r="AJ74" i="4" s="1"/>
  <c r="AB68" i="4"/>
  <c r="X77" i="4"/>
  <c r="W86" i="4"/>
  <c r="W88" i="4" s="1"/>
  <c r="Q89" i="4"/>
  <c r="P90" i="4"/>
  <c r="L105" i="4" l="1"/>
  <c r="D25" i="5"/>
  <c r="F25" i="5" s="1"/>
  <c r="G25" i="5" s="1"/>
  <c r="H25" i="5" s="1"/>
  <c r="Q109" i="4" s="1"/>
  <c r="K126" i="4"/>
  <c r="K122" i="4"/>
  <c r="K125" i="4" s="1"/>
  <c r="K121" i="4"/>
  <c r="L118" i="4" s="1"/>
  <c r="M93" i="4"/>
  <c r="M94" i="4" s="1"/>
  <c r="M98" i="4" s="1"/>
  <c r="M99" i="4" s="1"/>
  <c r="AB109" i="4"/>
  <c r="AB101" i="4"/>
  <c r="AA116" i="4"/>
  <c r="AA115" i="4"/>
  <c r="AB98" i="4"/>
  <c r="AB99" i="4" s="1"/>
  <c r="AB97" i="4"/>
  <c r="AK71" i="4"/>
  <c r="AK72" i="4" s="1"/>
  <c r="AC68" i="4"/>
  <c r="AC110" i="4" s="1"/>
  <c r="R89" i="4"/>
  <c r="Q90" i="4"/>
  <c r="X86" i="4"/>
  <c r="X88" i="4" s="1"/>
  <c r="Y77" i="4"/>
  <c r="D26" i="5" l="1"/>
  <c r="F26" i="5" s="1"/>
  <c r="G26" i="5" s="1"/>
  <c r="H26" i="5" s="1"/>
  <c r="R109" i="4" s="1"/>
  <c r="L119" i="4"/>
  <c r="L120" i="4" s="1"/>
  <c r="M95" i="4"/>
  <c r="M96" i="4" s="1"/>
  <c r="M97" i="4" s="1"/>
  <c r="M101" i="4"/>
  <c r="M105" i="4" s="1"/>
  <c r="AC109" i="4"/>
  <c r="AC101" i="4"/>
  <c r="AC98" i="4"/>
  <c r="AC99" i="4" s="1"/>
  <c r="AC97" i="4"/>
  <c r="AC113" i="4"/>
  <c r="AC114" i="4" s="1"/>
  <c r="AL71" i="4"/>
  <c r="AL72" i="4" s="1"/>
  <c r="AK73" i="4"/>
  <c r="AK74" i="4" s="1"/>
  <c r="AD68" i="4"/>
  <c r="AD110" i="4" s="1"/>
  <c r="S89" i="4"/>
  <c r="R90" i="4"/>
  <c r="Y86" i="4"/>
  <c r="Y88" i="4" s="1"/>
  <c r="Z77" i="4"/>
  <c r="D27" i="5" l="1"/>
  <c r="F27" i="5" s="1"/>
  <c r="G27" i="5" s="1"/>
  <c r="H27" i="5" s="1"/>
  <c r="S109" i="4" s="1"/>
  <c r="L121" i="4"/>
  <c r="M118" i="4" s="1"/>
  <c r="L122" i="4"/>
  <c r="L125" i="4" s="1"/>
  <c r="L126" i="4"/>
  <c r="M106" i="4"/>
  <c r="N93" i="4"/>
  <c r="N94" i="4" s="1"/>
  <c r="N101" i="4" s="1"/>
  <c r="N106" i="4" s="1"/>
  <c r="AD109" i="4"/>
  <c r="AD101" i="4"/>
  <c r="AC116" i="4"/>
  <c r="AC115" i="4"/>
  <c r="AD98" i="4"/>
  <c r="AD99" i="4" s="1"/>
  <c r="AD97" i="4"/>
  <c r="AD113" i="4"/>
  <c r="AD114" i="4" s="1"/>
  <c r="AM71" i="4"/>
  <c r="AM72" i="4" s="1"/>
  <c r="AM73" i="4" s="1"/>
  <c r="AM74" i="4" s="1"/>
  <c r="AL73" i="4"/>
  <c r="AL74" i="4" s="1"/>
  <c r="AE68" i="4"/>
  <c r="AE110" i="4" s="1"/>
  <c r="AA77" i="4"/>
  <c r="Z86" i="4"/>
  <c r="Z88" i="4" s="1"/>
  <c r="T89" i="4"/>
  <c r="S90" i="4"/>
  <c r="D28" i="5" l="1"/>
  <c r="F28" i="5" s="1"/>
  <c r="G28" i="5" s="1"/>
  <c r="H28" i="5" s="1"/>
  <c r="T109" i="4" s="1"/>
  <c r="M119" i="4"/>
  <c r="M120" i="4" s="1"/>
  <c r="N95" i="4"/>
  <c r="N96" i="4" s="1"/>
  <c r="N97" i="4" s="1"/>
  <c r="N105" i="4"/>
  <c r="N98" i="4"/>
  <c r="N99" i="4" s="1"/>
  <c r="AE109" i="4"/>
  <c r="AE101" i="4"/>
  <c r="AD116" i="4"/>
  <c r="AD115" i="4"/>
  <c r="AE98" i="4"/>
  <c r="AE99" i="4" s="1"/>
  <c r="AE97" i="4"/>
  <c r="AE113" i="4"/>
  <c r="AE114" i="4" s="1"/>
  <c r="AF68" i="4"/>
  <c r="AF110" i="4" s="1"/>
  <c r="U89" i="4"/>
  <c r="T90" i="4"/>
  <c r="AB77" i="4"/>
  <c r="AC77" i="4" s="1"/>
  <c r="AA86" i="4"/>
  <c r="AA88" i="4" s="1"/>
  <c r="D29" i="5" l="1"/>
  <c r="F29" i="5" s="1"/>
  <c r="G29" i="5" s="1"/>
  <c r="H29" i="5" s="1"/>
  <c r="U109" i="4" s="1"/>
  <c r="M122" i="4"/>
  <c r="M125" i="4" s="1"/>
  <c r="M126" i="4"/>
  <c r="M121" i="4"/>
  <c r="N118" i="4" s="1"/>
  <c r="O93" i="4"/>
  <c r="O94" i="4" s="1"/>
  <c r="AF109" i="4"/>
  <c r="AF101" i="4"/>
  <c r="AE116" i="4"/>
  <c r="AE115" i="4"/>
  <c r="AF98" i="4"/>
  <c r="AF99" i="4" s="1"/>
  <c r="AF97" i="4"/>
  <c r="AF113" i="4"/>
  <c r="AF114" i="4" s="1"/>
  <c r="AC86" i="4"/>
  <c r="AC88" i="4" s="1"/>
  <c r="AD77" i="4"/>
  <c r="AG68" i="4"/>
  <c r="AG110" i="4" s="1"/>
  <c r="V89" i="4"/>
  <c r="U90" i="4"/>
  <c r="AB86" i="4"/>
  <c r="AB88" i="4" s="1"/>
  <c r="D30" i="5" l="1"/>
  <c r="F30" i="5" s="1"/>
  <c r="G30" i="5" s="1"/>
  <c r="H30" i="5" s="1"/>
  <c r="V109" i="4" s="1"/>
  <c r="N119" i="4"/>
  <c r="N120" i="4" s="1"/>
  <c r="O101" i="4"/>
  <c r="O98" i="4"/>
  <c r="O99" i="4" s="1"/>
  <c r="O95" i="4"/>
  <c r="O96" i="4" s="1"/>
  <c r="O97" i="4" s="1"/>
  <c r="AG109" i="4"/>
  <c r="AG101" i="4"/>
  <c r="AF116" i="4"/>
  <c r="AF115" i="4"/>
  <c r="AG98" i="4"/>
  <c r="AG99" i="4" s="1"/>
  <c r="AG97" i="4"/>
  <c r="AG113" i="4"/>
  <c r="AG114" i="4" s="1"/>
  <c r="AE77" i="4"/>
  <c r="AD86" i="4"/>
  <c r="AD88" i="4" s="1"/>
  <c r="AH68" i="4"/>
  <c r="AH110" i="4" s="1"/>
  <c r="W89" i="4"/>
  <c r="V90" i="4"/>
  <c r="D31" i="5" l="1"/>
  <c r="F31" i="5" s="1"/>
  <c r="G31" i="5" s="1"/>
  <c r="H31" i="5" s="1"/>
  <c r="W109" i="4" s="1"/>
  <c r="N126" i="4"/>
  <c r="N122" i="4"/>
  <c r="N125" i="4" s="1"/>
  <c r="N121" i="4"/>
  <c r="O118" i="4" s="1"/>
  <c r="P93" i="4"/>
  <c r="P94" i="4" s="1"/>
  <c r="P101" i="4" s="1"/>
  <c r="P105" i="4" s="1"/>
  <c r="O106" i="4"/>
  <c r="O105" i="4"/>
  <c r="AH109" i="4"/>
  <c r="AH101" i="4"/>
  <c r="AG116" i="4"/>
  <c r="AG115" i="4"/>
  <c r="AH98" i="4"/>
  <c r="AH99" i="4" s="1"/>
  <c r="AH97" i="4"/>
  <c r="AH113" i="4"/>
  <c r="AH114" i="4" s="1"/>
  <c r="AI68" i="4"/>
  <c r="AI110" i="4" s="1"/>
  <c r="AE86" i="4"/>
  <c r="AE88" i="4" s="1"/>
  <c r="AF77" i="4"/>
  <c r="X89" i="4"/>
  <c r="W90" i="4"/>
  <c r="D32" i="5" l="1"/>
  <c r="F32" i="5" s="1"/>
  <c r="G32" i="5" s="1"/>
  <c r="H32" i="5" s="1"/>
  <c r="D33" i="5" s="1"/>
  <c r="F33" i="5" s="1"/>
  <c r="G33" i="5" s="1"/>
  <c r="H33" i="5" s="1"/>
  <c r="O119" i="4"/>
  <c r="O120" i="4" s="1"/>
  <c r="P106" i="4"/>
  <c r="P95" i="4"/>
  <c r="P96" i="4" s="1"/>
  <c r="P98" i="4" s="1"/>
  <c r="P99" i="4" s="1"/>
  <c r="AI109" i="4"/>
  <c r="AI101" i="4"/>
  <c r="AH116" i="4"/>
  <c r="AH115" i="4"/>
  <c r="AI98" i="4"/>
  <c r="AI99" i="4" s="1"/>
  <c r="AI97" i="4"/>
  <c r="AI113" i="4"/>
  <c r="AI114" i="4" s="1"/>
  <c r="AJ68" i="4"/>
  <c r="AJ110" i="4" s="1"/>
  <c r="AF86" i="4"/>
  <c r="AF88" i="4" s="1"/>
  <c r="AG77" i="4"/>
  <c r="Y89" i="4"/>
  <c r="X90" i="4"/>
  <c r="P97" i="4" l="1"/>
  <c r="Q93" i="4"/>
  <c r="Q94" i="4" s="1"/>
  <c r="Q101" i="4" s="1"/>
  <c r="AJ109" i="4"/>
  <c r="AJ101" i="4"/>
  <c r="AI116" i="4"/>
  <c r="AI115" i="4"/>
  <c r="AJ98" i="4"/>
  <c r="AJ99" i="4" s="1"/>
  <c r="AJ97" i="4"/>
  <c r="AJ113" i="4"/>
  <c r="AJ114" i="4" s="1"/>
  <c r="D34" i="5"/>
  <c r="F34" i="5" s="1"/>
  <c r="G34" i="5" s="1"/>
  <c r="H34" i="5" s="1"/>
  <c r="AK68" i="4"/>
  <c r="AK110" i="4" s="1"/>
  <c r="AH77" i="4"/>
  <c r="AG86" i="4"/>
  <c r="AG88" i="4" s="1"/>
  <c r="Z89" i="4"/>
  <c r="Y90" i="4"/>
  <c r="Q98" i="4" l="1"/>
  <c r="Q99" i="4" s="1"/>
  <c r="O122" i="4"/>
  <c r="O125" i="4" s="1"/>
  <c r="O126" i="4"/>
  <c r="O121" i="4"/>
  <c r="P118" i="4" s="1"/>
  <c r="Q95" i="4"/>
  <c r="Q96" i="4" s="1"/>
  <c r="Q97" i="4" s="1"/>
  <c r="AK109" i="4"/>
  <c r="AK101" i="4"/>
  <c r="AJ115" i="4"/>
  <c r="AJ116" i="4"/>
  <c r="Q105" i="4"/>
  <c r="Q106" i="4"/>
  <c r="AK98" i="4"/>
  <c r="AK99" i="4" s="1"/>
  <c r="AK97" i="4"/>
  <c r="AK113" i="4"/>
  <c r="AK114" i="4" s="1"/>
  <c r="AI77" i="4"/>
  <c r="AH86" i="4"/>
  <c r="AH88" i="4" s="1"/>
  <c r="D35" i="5"/>
  <c r="F35" i="5" s="1"/>
  <c r="G35" i="5" s="1"/>
  <c r="H35" i="5" s="1"/>
  <c r="AL68" i="4"/>
  <c r="AL110" i="4" s="1"/>
  <c r="AA89" i="4"/>
  <c r="Z90" i="4"/>
  <c r="P119" i="4" l="1"/>
  <c r="R93" i="4"/>
  <c r="R94" i="4" s="1"/>
  <c r="R101" i="4" s="1"/>
  <c r="AL109" i="4"/>
  <c r="AL101" i="4"/>
  <c r="AK116" i="4"/>
  <c r="AK115" i="4"/>
  <c r="AL98" i="4"/>
  <c r="AL99" i="4" s="1"/>
  <c r="AL97" i="4"/>
  <c r="AL113" i="4"/>
  <c r="AL114" i="4" s="1"/>
  <c r="D36" i="5"/>
  <c r="F36" i="5" s="1"/>
  <c r="G36" i="5" s="1"/>
  <c r="H36" i="5" s="1"/>
  <c r="AM68" i="4"/>
  <c r="AM110" i="4" s="1"/>
  <c r="AI86" i="4"/>
  <c r="AI88" i="4" s="1"/>
  <c r="AJ77" i="4"/>
  <c r="AB89" i="4"/>
  <c r="AC89" i="4" s="1"/>
  <c r="AA90" i="4"/>
  <c r="R95" i="4" l="1"/>
  <c r="R96" i="4" s="1"/>
  <c r="R97" i="4" s="1"/>
  <c r="AM109" i="4"/>
  <c r="AM101" i="4"/>
  <c r="R98" i="4"/>
  <c r="R99" i="4" s="1"/>
  <c r="AL116" i="4"/>
  <c r="AL115" i="4"/>
  <c r="R105" i="4"/>
  <c r="R106" i="4"/>
  <c r="AM98" i="4"/>
  <c r="AM99" i="4" s="1"/>
  <c r="AM97" i="4"/>
  <c r="AJ86" i="4"/>
  <c r="AJ88" i="4" s="1"/>
  <c r="AK77" i="4"/>
  <c r="AD89" i="4"/>
  <c r="AC90" i="4"/>
  <c r="D37" i="5"/>
  <c r="F37" i="5" s="1"/>
  <c r="G37" i="5" s="1"/>
  <c r="H37" i="5" s="1"/>
  <c r="AB90" i="4"/>
  <c r="S93" i="4" l="1"/>
  <c r="S94" i="4" s="1"/>
  <c r="H65" i="4"/>
  <c r="W110" i="4" s="1"/>
  <c r="W113" i="4" s="1"/>
  <c r="R110" i="4"/>
  <c r="R113" i="4" s="1"/>
  <c r="R114" i="4" s="1"/>
  <c r="R115" i="4" s="1"/>
  <c r="AM113" i="4"/>
  <c r="AM114" i="4" s="1"/>
  <c r="AK86" i="4"/>
  <c r="AK88" i="4" s="1"/>
  <c r="AL77" i="4"/>
  <c r="D38" i="5"/>
  <c r="F38" i="5" s="1"/>
  <c r="G38" i="5" s="1"/>
  <c r="H38" i="5" s="1"/>
  <c r="AE89" i="4"/>
  <c r="AD90" i="4"/>
  <c r="P110" i="4" l="1"/>
  <c r="P113" i="4" s="1"/>
  <c r="P114" i="4" s="1"/>
  <c r="P116" i="4" s="1"/>
  <c r="P120" i="4" s="1"/>
  <c r="AB110" i="4"/>
  <c r="AB113" i="4" s="1"/>
  <c r="AB114" i="4" s="1"/>
  <c r="R116" i="4"/>
  <c r="S95" i="4"/>
  <c r="S96" i="4" s="1"/>
  <c r="S97" i="4" s="1"/>
  <c r="S101" i="4"/>
  <c r="AM116" i="4"/>
  <c r="AM115" i="4"/>
  <c r="S98" i="4"/>
  <c r="S99" i="4" s="1"/>
  <c r="AF89" i="4"/>
  <c r="AE90" i="4"/>
  <c r="AL86" i="4"/>
  <c r="AL88" i="4" s="1"/>
  <c r="AM77" i="4"/>
  <c r="AM86" i="4" s="1"/>
  <c r="AM88" i="4" s="1"/>
  <c r="D39" i="5"/>
  <c r="F39" i="5" s="1"/>
  <c r="G39" i="5" s="1"/>
  <c r="H39" i="5" s="1"/>
  <c r="P115" i="4" l="1"/>
  <c r="AB115" i="4"/>
  <c r="AB116" i="4"/>
  <c r="T93" i="4"/>
  <c r="T94" i="4" s="1"/>
  <c r="T101" i="4" s="1"/>
  <c r="S106" i="4"/>
  <c r="S105" i="4"/>
  <c r="D40" i="5"/>
  <c r="F40" i="5" s="1"/>
  <c r="G40" i="5" s="1"/>
  <c r="H40" i="5" s="1"/>
  <c r="AG89" i="4"/>
  <c r="AF90" i="4"/>
  <c r="P121" i="4" l="1"/>
  <c r="Q118" i="4" s="1"/>
  <c r="P126" i="4"/>
  <c r="P122" i="4"/>
  <c r="P125" i="4" s="1"/>
  <c r="T98" i="4"/>
  <c r="T99" i="4" s="1"/>
  <c r="T95" i="4"/>
  <c r="T96" i="4" s="1"/>
  <c r="T97" i="4" s="1"/>
  <c r="AH89" i="4"/>
  <c r="AG90" i="4"/>
  <c r="D41" i="5"/>
  <c r="F41" i="5" s="1"/>
  <c r="G41" i="5" s="1"/>
  <c r="H41" i="5" s="1"/>
  <c r="Q119" i="4" l="1"/>
  <c r="Q120" i="4" s="1"/>
  <c r="U93" i="4"/>
  <c r="U94" i="4" s="1"/>
  <c r="U101" i="4" s="1"/>
  <c r="T106" i="4"/>
  <c r="T105" i="4"/>
  <c r="AI89" i="4"/>
  <c r="AH90" i="4"/>
  <c r="D42" i="5"/>
  <c r="F42" i="5" s="1"/>
  <c r="G42" i="5" s="1"/>
  <c r="H42" i="5" s="1"/>
  <c r="Q121" i="4" l="1"/>
  <c r="R118" i="4" s="1"/>
  <c r="Q122" i="4"/>
  <c r="Q125" i="4" s="1"/>
  <c r="Q126" i="4"/>
  <c r="U98" i="4"/>
  <c r="U99" i="4" s="1"/>
  <c r="U95" i="4"/>
  <c r="U96" i="4" s="1"/>
  <c r="U97" i="4" s="1"/>
  <c r="AJ89" i="4"/>
  <c r="AI90" i="4"/>
  <c r="D43" i="5"/>
  <c r="F43" i="5" s="1"/>
  <c r="G43" i="5" s="1"/>
  <c r="H43" i="5" s="1"/>
  <c r="R119" i="4" l="1"/>
  <c r="R120" i="4" s="1"/>
  <c r="U105" i="4"/>
  <c r="U106" i="4"/>
  <c r="V93" i="4"/>
  <c r="V94" i="4" s="1"/>
  <c r="AK89" i="4"/>
  <c r="AJ90" i="4"/>
  <c r="D44" i="5"/>
  <c r="F44" i="5" s="1"/>
  <c r="G44" i="5" s="1"/>
  <c r="H44" i="5" s="1"/>
  <c r="R126" i="4" l="1"/>
  <c r="R122" i="4"/>
  <c r="R125" i="4" s="1"/>
  <c r="R121" i="4"/>
  <c r="S118" i="4" s="1"/>
  <c r="S119" i="4" s="1"/>
  <c r="V98" i="4"/>
  <c r="V99" i="4" s="1"/>
  <c r="V101" i="4"/>
  <c r="V95" i="4"/>
  <c r="V96" i="4" s="1"/>
  <c r="V97" i="4" s="1"/>
  <c r="D45" i="5"/>
  <c r="F45" i="5" s="1"/>
  <c r="G45" i="5" s="1"/>
  <c r="H45" i="5" s="1"/>
  <c r="AL89" i="4"/>
  <c r="AK90" i="4"/>
  <c r="S120" i="4" l="1"/>
  <c r="V106" i="4"/>
  <c r="V105" i="4"/>
  <c r="W93" i="4"/>
  <c r="D46" i="5"/>
  <c r="F46" i="5" s="1"/>
  <c r="G46" i="5" s="1"/>
  <c r="H46" i="5" s="1"/>
  <c r="AM89" i="4"/>
  <c r="AM90" i="4" s="1"/>
  <c r="AL90" i="4"/>
  <c r="S126" i="4" l="1"/>
  <c r="S122" i="4"/>
  <c r="S125" i="4" s="1"/>
  <c r="S121" i="4"/>
  <c r="T118" i="4" s="1"/>
  <c r="W94" i="4"/>
  <c r="W101" i="4" s="1"/>
  <c r="D47" i="5"/>
  <c r="F47" i="5" s="1"/>
  <c r="G47" i="5" s="1"/>
  <c r="H47" i="5" s="1"/>
  <c r="T119" i="4" l="1"/>
  <c r="T120" i="4" s="1"/>
  <c r="W106" i="4"/>
  <c r="W105" i="4"/>
  <c r="W95" i="4"/>
  <c r="W96" i="4" s="1"/>
  <c r="W98" i="4" s="1"/>
  <c r="W99" i="4" s="1"/>
  <c r="D48" i="5"/>
  <c r="F48" i="5" s="1"/>
  <c r="G48" i="5" s="1"/>
  <c r="H48" i="5" s="1"/>
  <c r="D49" i="5" s="1"/>
  <c r="F49" i="5" s="1"/>
  <c r="G49" i="5" s="1"/>
  <c r="H49" i="5" s="1"/>
  <c r="D50" i="5" s="1"/>
  <c r="F50" i="5" s="1"/>
  <c r="G50" i="5" s="1"/>
  <c r="H50" i="5" s="1"/>
  <c r="D51" i="5" s="1"/>
  <c r="F51" i="5" s="1"/>
  <c r="G51" i="5" s="1"/>
  <c r="H51" i="5" s="1"/>
  <c r="D52" i="5" s="1"/>
  <c r="F52" i="5" s="1"/>
  <c r="G52" i="5" s="1"/>
  <c r="H52" i="5" s="1"/>
  <c r="D53" i="5" s="1"/>
  <c r="F53" i="5" s="1"/>
  <c r="G53" i="5" s="1"/>
  <c r="H53" i="5" s="1"/>
  <c r="D54" i="5" s="1"/>
  <c r="F54" i="5" s="1"/>
  <c r="G54" i="5" s="1"/>
  <c r="H54" i="5" s="1"/>
  <c r="D55" i="5" s="1"/>
  <c r="F55" i="5" s="1"/>
  <c r="G55" i="5" s="1"/>
  <c r="H55" i="5" s="1"/>
  <c r="D56" i="5" s="1"/>
  <c r="F56" i="5" s="1"/>
  <c r="G56" i="5" s="1"/>
  <c r="H56" i="5" s="1"/>
  <c r="T121" i="4" l="1"/>
  <c r="U118" i="4" s="1"/>
  <c r="T122" i="4"/>
  <c r="T125" i="4" s="1"/>
  <c r="T126" i="4"/>
  <c r="G131" i="4"/>
  <c r="F131" i="4"/>
  <c r="H131" i="4" s="1"/>
  <c r="W114" i="4"/>
  <c r="X93" i="4"/>
  <c r="X94" i="4" s="1"/>
  <c r="U119" i="4" l="1"/>
  <c r="U120" i="4" s="1"/>
  <c r="U121" i="4" s="1"/>
  <c r="V118" i="4" s="1"/>
  <c r="W115" i="4"/>
  <c r="W116" i="4"/>
  <c r="X105" i="4"/>
  <c r="X106" i="4"/>
  <c r="X95" i="4"/>
  <c r="X96" i="4" s="1"/>
  <c r="U122" i="4" l="1"/>
  <c r="U125" i="4" s="1"/>
  <c r="U126" i="4"/>
  <c r="V119" i="4"/>
  <c r="V120" i="4" s="1"/>
  <c r="Y93" i="4"/>
  <c r="V121" i="4" l="1"/>
  <c r="W118" i="4" s="1"/>
  <c r="V126" i="4"/>
  <c r="V122" i="4"/>
  <c r="V125" i="4" s="1"/>
  <c r="Y94" i="4"/>
  <c r="W119" i="4" l="1"/>
  <c r="W120" i="4" s="1"/>
  <c r="Y105" i="4"/>
  <c r="Y106" i="4"/>
  <c r="Y95" i="4"/>
  <c r="Y96" i="4" s="1"/>
  <c r="Z93" i="4" s="1"/>
  <c r="W126" i="4" l="1"/>
  <c r="W122" i="4"/>
  <c r="W125" i="4" s="1"/>
  <c r="W121" i="4"/>
  <c r="X118" i="4" s="1"/>
  <c r="Z94" i="4"/>
  <c r="X119" i="4" l="1"/>
  <c r="X120" i="4" s="1"/>
  <c r="X121" i="4" s="1"/>
  <c r="Y118" i="4" s="1"/>
  <c r="Z105" i="4"/>
  <c r="Z106" i="4"/>
  <c r="Z95" i="4"/>
  <c r="Z96" i="4" s="1"/>
  <c r="AA93" i="4" s="1"/>
  <c r="Y119" i="4" l="1"/>
  <c r="Y120" i="4" s="1"/>
  <c r="X122" i="4"/>
  <c r="X125" i="4" s="1"/>
  <c r="X126" i="4"/>
  <c r="AA94" i="4"/>
  <c r="Y126" i="4" l="1"/>
  <c r="Y122" i="4"/>
  <c r="Y125" i="4" s="1"/>
  <c r="Y121" i="4"/>
  <c r="Z118" i="4" s="1"/>
  <c r="AA106" i="4"/>
  <c r="AA105" i="4"/>
  <c r="AA95" i="4"/>
  <c r="AA96" i="4" s="1"/>
  <c r="Z119" i="4" l="1"/>
  <c r="Z120" i="4" s="1"/>
  <c r="AB93" i="4"/>
  <c r="Z126" i="4" l="1"/>
  <c r="Z122" i="4"/>
  <c r="Z125" i="4" s="1"/>
  <c r="Z121" i="4"/>
  <c r="AA118" i="4" s="1"/>
  <c r="AB94" i="4"/>
  <c r="AA119" i="4" l="1"/>
  <c r="AA120" i="4" s="1"/>
  <c r="AA122" i="4" s="1"/>
  <c r="AA125" i="4" s="1"/>
  <c r="AB105" i="4"/>
  <c r="AB106" i="4"/>
  <c r="AB95" i="4"/>
  <c r="AB96" i="4" s="1"/>
  <c r="AC93" i="4" s="1"/>
  <c r="AA126" i="4" l="1"/>
  <c r="AA121" i="4"/>
  <c r="AB118" i="4" s="1"/>
  <c r="AC94" i="4"/>
  <c r="AB119" i="4" l="1"/>
  <c r="AB120" i="4" s="1"/>
  <c r="AC105" i="4"/>
  <c r="AC106" i="4"/>
  <c r="AC95" i="4"/>
  <c r="AC96" i="4" s="1"/>
  <c r="AB126" i="4" l="1"/>
  <c r="AB121" i="4"/>
  <c r="AC118" i="4" s="1"/>
  <c r="AC119" i="4" s="1"/>
  <c r="AB122" i="4"/>
  <c r="AB125" i="4" s="1"/>
  <c r="AD93" i="4"/>
  <c r="AC120" i="4" l="1"/>
  <c r="AC126" i="4" s="1"/>
  <c r="AD94" i="4"/>
  <c r="AC122" i="4" l="1"/>
  <c r="AC125" i="4" s="1"/>
  <c r="AC121" i="4"/>
  <c r="AD118" i="4" s="1"/>
  <c r="AD119" i="4" s="1"/>
  <c r="AD106" i="4"/>
  <c r="AD105" i="4"/>
  <c r="AD95" i="4"/>
  <c r="AD96" i="4" s="1"/>
  <c r="AD120" i="4" l="1"/>
  <c r="AE93" i="4"/>
  <c r="AD126" i="4" l="1"/>
  <c r="AD121" i="4"/>
  <c r="AE118" i="4" s="1"/>
  <c r="AD122" i="4"/>
  <c r="AD125" i="4" s="1"/>
  <c r="AE94" i="4"/>
  <c r="AE119" i="4" l="1"/>
  <c r="AE106" i="4"/>
  <c r="AE105" i="4"/>
  <c r="AE95" i="4"/>
  <c r="AE96" i="4" s="1"/>
  <c r="AF93" i="4" s="1"/>
  <c r="AE120" i="4" l="1"/>
  <c r="AE121" i="4" s="1"/>
  <c r="AF118" i="4" s="1"/>
  <c r="AF94" i="4"/>
  <c r="AE122" i="4" l="1"/>
  <c r="AE125" i="4" s="1"/>
  <c r="AE126" i="4"/>
  <c r="AF119" i="4"/>
  <c r="AF106" i="4"/>
  <c r="AF105" i="4"/>
  <c r="AF95" i="4"/>
  <c r="AF96" i="4" s="1"/>
  <c r="AG93" i="4" s="1"/>
  <c r="AF120" i="4" l="1"/>
  <c r="AG94" i="4"/>
  <c r="AF126" i="4" l="1"/>
  <c r="AF121" i="4"/>
  <c r="AG118" i="4" s="1"/>
  <c r="AF122" i="4"/>
  <c r="AF125" i="4" s="1"/>
  <c r="AG105" i="4"/>
  <c r="AG106" i="4"/>
  <c r="AG95" i="4"/>
  <c r="AG96" i="4" s="1"/>
  <c r="AH93" i="4" s="1"/>
  <c r="AG119" i="4" l="1"/>
  <c r="AG120" i="4" s="1"/>
  <c r="AH94" i="4"/>
  <c r="AG126" i="4" l="1"/>
  <c r="AG122" i="4"/>
  <c r="AG125" i="4" s="1"/>
  <c r="AG121" i="4"/>
  <c r="AH118" i="4" s="1"/>
  <c r="AH105" i="4"/>
  <c r="AH106" i="4"/>
  <c r="AH95" i="4"/>
  <c r="AH96" i="4" s="1"/>
  <c r="AI93" i="4" s="1"/>
  <c r="AH119" i="4" l="1"/>
  <c r="AH120" i="4" s="1"/>
  <c r="AI94" i="4"/>
  <c r="AH126" i="4" l="1"/>
  <c r="AH122" i="4"/>
  <c r="AH125" i="4" s="1"/>
  <c r="AI106" i="4"/>
  <c r="AI105" i="4"/>
  <c r="AI95" i="4"/>
  <c r="AI96" i="4" s="1"/>
  <c r="AJ93" i="4" s="1"/>
  <c r="AH121" i="4" l="1"/>
  <c r="AI118" i="4" s="1"/>
  <c r="AJ94" i="4"/>
  <c r="AI119" i="4" l="1"/>
  <c r="AI120" i="4" s="1"/>
  <c r="AI126" i="4" s="1"/>
  <c r="AJ105" i="4"/>
  <c r="AJ106" i="4"/>
  <c r="AJ95" i="4"/>
  <c r="AJ96" i="4" s="1"/>
  <c r="AK93" i="4" s="1"/>
  <c r="AI121" i="4" l="1"/>
  <c r="AJ118" i="4" s="1"/>
  <c r="AI122" i="4"/>
  <c r="AI125" i="4" s="1"/>
  <c r="AK94" i="4"/>
  <c r="AJ119" i="4" l="1"/>
  <c r="AJ120" i="4" s="1"/>
  <c r="AJ121" i="4" s="1"/>
  <c r="AK118" i="4" s="1"/>
  <c r="AK105" i="4"/>
  <c r="AK106" i="4"/>
  <c r="AK95" i="4"/>
  <c r="AK96" i="4" s="1"/>
  <c r="AJ126" i="4" l="1"/>
  <c r="AJ122" i="4"/>
  <c r="AJ125" i="4" s="1"/>
  <c r="AK119" i="4"/>
  <c r="AK120" i="4" s="1"/>
  <c r="AK126" i="4" s="1"/>
  <c r="AL93" i="4"/>
  <c r="AK122" i="4" l="1"/>
  <c r="AK125" i="4" s="1"/>
  <c r="AK121" i="4"/>
  <c r="AL118" i="4" s="1"/>
  <c r="AL94" i="4"/>
  <c r="AL119" i="4" l="1"/>
  <c r="AL106" i="4"/>
  <c r="AL105" i="4"/>
  <c r="AL95" i="4"/>
  <c r="AL96" i="4" s="1"/>
  <c r="AL120" i="4" l="1"/>
  <c r="AL121" i="4" s="1"/>
  <c r="AM118" i="4" s="1"/>
  <c r="AM93" i="4"/>
  <c r="AL122" i="4" l="1"/>
  <c r="AL125" i="4" s="1"/>
  <c r="AL126" i="4"/>
  <c r="AM119" i="4"/>
  <c r="AM94" i="4"/>
  <c r="AM106" i="4" l="1"/>
  <c r="AM120" i="4" s="1"/>
  <c r="AM105" i="4"/>
  <c r="AM95" i="4"/>
  <c r="AM96" i="4" s="1"/>
  <c r="AM126" i="4" l="1"/>
  <c r="G130" i="4" s="1"/>
  <c r="AM121" i="4"/>
  <c r="AM122" i="4"/>
  <c r="AM125" i="4" s="1"/>
  <c r="F130" i="4" l="1"/>
  <c r="G129" i="4"/>
  <c r="F129" i="4"/>
</calcChain>
</file>

<file path=xl/sharedStrings.xml><?xml version="1.0" encoding="utf-8"?>
<sst xmlns="http://schemas.openxmlformats.org/spreadsheetml/2006/main" count="336" uniqueCount="122">
  <si>
    <t>Year</t>
  </si>
  <si>
    <t>IRR</t>
  </si>
  <si>
    <t>Gross Potential Revenue</t>
  </si>
  <si>
    <t>Operating Expenses</t>
  </si>
  <si>
    <t>Total Operating Expenses</t>
  </si>
  <si>
    <t>Development Budget</t>
  </si>
  <si>
    <t>Parking Revenue</t>
  </si>
  <si>
    <t>Other Revenue</t>
  </si>
  <si>
    <t>Vacancy Loss</t>
  </si>
  <si>
    <t>Management Fee</t>
  </si>
  <si>
    <t>Property Insurance</t>
  </si>
  <si>
    <t>Common Area Utilities</t>
  </si>
  <si>
    <t>General &amp; Admin Fees</t>
  </si>
  <si>
    <t>Payroll</t>
  </si>
  <si>
    <t>Marketing &amp; Other</t>
  </si>
  <si>
    <t>Replacement Reserves</t>
  </si>
  <si>
    <t>Property Taxes</t>
  </si>
  <si>
    <t>Total Revenue</t>
  </si>
  <si>
    <t>Term</t>
  </si>
  <si>
    <t>Interest</t>
  </si>
  <si>
    <t xml:space="preserve">Permanent Loan Amortization Table </t>
  </si>
  <si>
    <t>Baseline Parameters</t>
  </si>
  <si>
    <t>Category</t>
  </si>
  <si>
    <t>Amount</t>
  </si>
  <si>
    <t xml:space="preserve">Total Loan Amount </t>
  </si>
  <si>
    <t>Interest Rate (Compounded Annually)</t>
  </si>
  <si>
    <t xml:space="preserve">Amortization Years </t>
  </si>
  <si>
    <t>Interest Only</t>
  </si>
  <si>
    <t>No</t>
  </si>
  <si>
    <t>Annual Payment</t>
  </si>
  <si>
    <t>Debt Schedule</t>
  </si>
  <si>
    <t>Starting Balance</t>
  </si>
  <si>
    <t xml:space="preserve">Interest </t>
  </si>
  <si>
    <t xml:space="preserve">Principal </t>
  </si>
  <si>
    <t>Ending Balance</t>
  </si>
  <si>
    <t>Per Unit</t>
  </si>
  <si>
    <t>Transaction Costs</t>
  </si>
  <si>
    <t>Assumptions</t>
  </si>
  <si>
    <t>Loan To Cost Constraint</t>
  </si>
  <si>
    <t>Loan To Value Constraint</t>
  </si>
  <si>
    <t>Total Costs</t>
  </si>
  <si>
    <t>Remaining Cashflow</t>
  </si>
  <si>
    <t>Average Rental Revenue</t>
  </si>
  <si>
    <t>Recapitalization Year</t>
  </si>
  <si>
    <t>Discount Rate</t>
  </si>
  <si>
    <t>NPV</t>
  </si>
  <si>
    <t>Transaction Value</t>
  </si>
  <si>
    <t>Total Cashflow by Equity Partner</t>
  </si>
  <si>
    <t>Equity Partner Cashflow</t>
  </si>
  <si>
    <t>Recapitalization by Equity Partner</t>
  </si>
  <si>
    <t>Developer Fee</t>
  </si>
  <si>
    <t>Mezzanine Debt Investment</t>
  </si>
  <si>
    <t>Equity Partnership Investment</t>
  </si>
  <si>
    <t>Net Operating Income</t>
  </si>
  <si>
    <t>First Mortgage Payment</t>
  </si>
  <si>
    <t>Required Additional Investment</t>
  </si>
  <si>
    <t>Fund Mezzanine Debt Investment</t>
  </si>
  <si>
    <t>Fund Equity Investment</t>
  </si>
  <si>
    <t>Developer Equity Investment</t>
  </si>
  <si>
    <t>Costs</t>
  </si>
  <si>
    <t>Current Interest</t>
  </si>
  <si>
    <t>After First Mortgage Loan Proceeds</t>
  </si>
  <si>
    <t>Mezzanine Debt Cashflow</t>
  </si>
  <si>
    <t>End of Period</t>
  </si>
  <si>
    <t>After Mezzanine Debt Accrued Interest and Principal</t>
  </si>
  <si>
    <t>Mezzanine Debt Accrued Interest and Principal</t>
  </si>
  <si>
    <t>Other Inputs</t>
  </si>
  <si>
    <t>Rent Escalator</t>
  </si>
  <si>
    <t>Operational Expenses Escalator</t>
  </si>
  <si>
    <t>Cashflows per Unit</t>
  </si>
  <si>
    <t>Mezzanine Debt Cashflow for NPV Calculation</t>
  </si>
  <si>
    <t>Developer Equity</t>
  </si>
  <si>
    <t>Accrual</t>
  </si>
  <si>
    <t>Cashflow</t>
  </si>
  <si>
    <t>Remaining Fund Cashflow</t>
  </si>
  <si>
    <t>YIELD ON COST</t>
  </si>
  <si>
    <t>Additional Subsidy (Grant)</t>
  </si>
  <si>
    <t>First Trust Mortgage</t>
  </si>
  <si>
    <t>First Trust Maximum First Mortgage Amount</t>
  </si>
  <si>
    <t>Fund Investments</t>
  </si>
  <si>
    <t>Other Investments</t>
  </si>
  <si>
    <t>Equity Investment</t>
  </si>
  <si>
    <t>Current/Annual Interest Rate</t>
  </si>
  <si>
    <t>Total/Accrual Interest Rate</t>
  </si>
  <si>
    <t>Exit Capitalization Rate</t>
  </si>
  <si>
    <t>Exit Assumptions</t>
  </si>
  <si>
    <t>Exit First Trust Mortgage DSCR</t>
  </si>
  <si>
    <t>Exit First Trust Mortgage LTV</t>
  </si>
  <si>
    <t>Exit First Trust Mortgage Interest Rate</t>
  </si>
  <si>
    <t>Exit First Trust Mortgage Amortization Period</t>
  </si>
  <si>
    <t>Sale or Refinance</t>
  </si>
  <si>
    <t>Refinance</t>
  </si>
  <si>
    <t>Exit First Trust Maximum First Mortgage Amount</t>
  </si>
  <si>
    <t>First Trust Loan Amount % of Maximum</t>
  </si>
  <si>
    <t>Fund Mezzanine Debt Investment Terms</t>
  </si>
  <si>
    <t>Fund Equity IRR Maximum</t>
  </si>
  <si>
    <t>Maximum Fund Returns</t>
  </si>
  <si>
    <t>Respondent Name</t>
  </si>
  <si>
    <t>%</t>
  </si>
  <si>
    <t>n</t>
  </si>
  <si>
    <t>$</t>
  </si>
  <si>
    <t>#x</t>
  </si>
  <si>
    <t>Wake County Affordable Housing Preservation Fund Administrator RFP</t>
  </si>
  <si>
    <t xml:space="preserve">= Field to be populated by respondent </t>
  </si>
  <si>
    <t xml:space="preserve">= Standard assumption, field to be confirmed by respondent </t>
  </si>
  <si>
    <t>Assumption</t>
  </si>
  <si>
    <t>Acquisition Cost (per unit)</t>
  </si>
  <si>
    <t>Rehab Costs (per unit)</t>
  </si>
  <si>
    <t xml:space="preserve">Development Capital </t>
  </si>
  <si>
    <t xml:space="preserve">Remainder of Capital </t>
  </si>
  <si>
    <t xml:space="preserve">% of Total Capital </t>
  </si>
  <si>
    <t>Calculated field</t>
  </si>
  <si>
    <t xml:space="preserve">Two options, respondent to select </t>
  </si>
  <si>
    <t xml:space="preserve">Note: fund IRR "cap" implemented by administrator </t>
  </si>
  <si>
    <t>linked</t>
  </si>
  <si>
    <t>Appendix B: Proforma Template - Prototypical</t>
  </si>
  <si>
    <t xml:space="preserve">Appendix B: Proforma Template - Maximum Constrained </t>
  </si>
  <si>
    <t>Amortization</t>
  </si>
  <si>
    <t>DSCR Constraint</t>
  </si>
  <si>
    <t>Current Capitalization Rate</t>
  </si>
  <si>
    <t>Repairs &amp; Maintenance</t>
  </si>
  <si>
    <t>Accrued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</si>
</sst>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"/>
    <numFmt numFmtId="165" formatCode="0.0%"/>
    <numFmt numFmtId="166" formatCode="&quot;Year &quot;#,##0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sz val="11"/>
      <color theme="3"/>
      <name val="Tw Cen MT"/>
      <family val="2"/>
    </font>
    <font>
      <b/>
      <sz val="11"/>
      <color theme="1"/>
      <name val="Tw Cen MT"/>
      <family val="2"/>
    </font>
    <font>
      <sz val="10"/>
      <name val="Arial"/>
      <family val="2"/>
    </font>
    <font>
      <u/>
      <sz val="11"/>
      <color theme="10"/>
      <name val="Tw Cen MT"/>
      <family val="2"/>
    </font>
    <font>
      <b/>
      <sz val="11"/>
      <color theme="0"/>
      <name val="Tw Cen MT"/>
      <family val="2"/>
    </font>
    <font>
      <b/>
      <sz val="11"/>
      <color rgb="FFFF0000"/>
      <name val="tw cen mt"/>
      <family val="2"/>
    </font>
    <font>
      <b/>
      <sz val="11"/>
      <color rgb="FF0070C0"/>
      <name val="tw cen mt"/>
      <family val="2"/>
    </font>
    <font>
      <b/>
      <i/>
      <sz val="11"/>
      <color theme="1"/>
      <name val="Tw Cen MT"/>
      <family val="2"/>
    </font>
    <font>
      <sz val="11"/>
      <color rgb="FFC00000"/>
      <name val="tw cen mt"/>
      <family val="2"/>
    </font>
    <font>
      <sz val="11"/>
      <color rgb="FFFF0000"/>
      <name val="tw cen mt"/>
      <family val="2"/>
    </font>
    <font>
      <b/>
      <sz val="11"/>
      <color theme="1"/>
      <name val="Calibri"/>
      <family val="2"/>
      <scheme val="minor"/>
    </font>
    <font>
      <i/>
      <sz val="11"/>
      <name val="tw cen mt"/>
      <family val="2"/>
    </font>
    <font>
      <sz val="14"/>
      <color theme="1"/>
      <name val="tw cen mt"/>
      <family val="2"/>
    </font>
    <font>
      <b/>
      <sz val="16"/>
      <color theme="1"/>
      <name val="tw cen mt"/>
      <family val="2"/>
    </font>
    <font>
      <i/>
      <sz val="11"/>
      <color theme="1"/>
      <name val="tw cen mt"/>
      <family val="2"/>
    </font>
    <font>
      <i/>
      <sz val="11"/>
      <color theme="0" tint="-0.34998626667073579"/>
      <name val="tw cen mt"/>
      <family val="2"/>
    </font>
    <font>
      <i/>
      <sz val="11"/>
      <color theme="0" tint="-0.14999847407452621"/>
      <name val="tw cen mt"/>
      <family val="2"/>
    </font>
    <font>
      <i/>
      <sz val="11"/>
      <color theme="0" tint="-0.249977111117893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14" fontId="3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/>
    <xf numFmtId="6" fontId="3" fillId="0" borderId="2" xfId="0" applyNumberFormat="1" applyFont="1" applyBorder="1"/>
    <xf numFmtId="0" fontId="5" fillId="0" borderId="1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6" fontId="3" fillId="0" borderId="0" xfId="0" applyNumberFormat="1" applyFont="1" applyAlignment="1">
      <alignment horizontal="right"/>
    </xf>
    <xf numFmtId="6" fontId="4" fillId="0" borderId="0" xfId="0" applyNumberFormat="1" applyFont="1"/>
    <xf numFmtId="6" fontId="3" fillId="0" borderId="0" xfId="0" applyNumberFormat="1" applyFont="1"/>
    <xf numFmtId="166" fontId="3" fillId="0" borderId="2" xfId="0" applyNumberFormat="1" applyFont="1" applyBorder="1" applyAlignment="1">
      <alignment horizontal="left"/>
    </xf>
    <xf numFmtId="6" fontId="3" fillId="0" borderId="2" xfId="0" applyNumberFormat="1" applyFont="1" applyBorder="1" applyAlignment="1">
      <alignment horizontal="right"/>
    </xf>
    <xf numFmtId="6" fontId="4" fillId="0" borderId="2" xfId="0" applyNumberFormat="1" applyFont="1" applyBorder="1"/>
    <xf numFmtId="164" fontId="3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9" fillId="0" borderId="0" xfId="2" applyFont="1"/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10" fillId="2" borderId="3" xfId="0" applyFont="1" applyFill="1" applyBorder="1"/>
    <xf numFmtId="165" fontId="10" fillId="2" borderId="4" xfId="0" applyNumberFormat="1" applyFont="1" applyFill="1" applyBorder="1" applyAlignment="1">
      <alignment horizontal="center"/>
    </xf>
    <xf numFmtId="6" fontId="10" fillId="2" borderId="5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1" fillId="0" borderId="0" xfId="0" applyFont="1"/>
    <xf numFmtId="6" fontId="7" fillId="0" borderId="0" xfId="0" applyNumberFormat="1" applyFont="1" applyAlignment="1">
      <alignment horizontal="center"/>
    </xf>
    <xf numFmtId="167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9" fillId="0" borderId="0" xfId="2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6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2" fillId="3" borderId="0" xfId="0" applyNumberFormat="1" applyFont="1" applyFill="1" applyAlignment="1">
      <alignment horizontal="center"/>
    </xf>
    <xf numFmtId="9" fontId="12" fillId="3" borderId="0" xfId="1" applyFont="1" applyFill="1" applyAlignment="1">
      <alignment horizontal="center"/>
    </xf>
    <xf numFmtId="164" fontId="7" fillId="0" borderId="0" xfId="0" applyNumberFormat="1" applyFont="1"/>
    <xf numFmtId="9" fontId="12" fillId="3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9" fontId="12" fillId="0" borderId="0" xfId="1" applyFont="1" applyFill="1" applyAlignment="1">
      <alignment horizontal="center"/>
    </xf>
    <xf numFmtId="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165" fontId="12" fillId="3" borderId="0" xfId="0" applyNumberFormat="1" applyFont="1" applyFill="1" applyAlignment="1">
      <alignment horizontal="center"/>
    </xf>
    <xf numFmtId="0" fontId="13" fillId="0" borderId="0" xfId="0" applyFont="1" applyFill="1"/>
    <xf numFmtId="9" fontId="3" fillId="0" borderId="0" xfId="0" applyNumberFormat="1" applyFont="1"/>
    <xf numFmtId="0" fontId="13" fillId="0" borderId="0" xfId="0" applyFont="1" applyFill="1" applyAlignment="1">
      <alignment wrapText="1"/>
    </xf>
    <xf numFmtId="6" fontId="10" fillId="2" borderId="4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12" fillId="3" borderId="0" xfId="0" applyNumberFormat="1" applyFont="1" applyFill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4" fillId="0" borderId="0" xfId="0" applyFont="1"/>
    <xf numFmtId="164" fontId="3" fillId="0" borderId="0" xfId="0" applyNumberFormat="1" applyFont="1" applyFill="1"/>
    <xf numFmtId="0" fontId="15" fillId="0" borderId="0" xfId="0" applyFont="1" applyFill="1"/>
    <xf numFmtId="0" fontId="17" fillId="0" borderId="0" xfId="0" applyFont="1"/>
    <xf numFmtId="164" fontId="4" fillId="0" borderId="0" xfId="0" applyNumberFormat="1" applyFont="1"/>
    <xf numFmtId="0" fontId="5" fillId="0" borderId="0" xfId="0" applyFont="1" applyFill="1"/>
    <xf numFmtId="165" fontId="4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9" fillId="0" borderId="0" xfId="0" applyFont="1"/>
    <xf numFmtId="0" fontId="4" fillId="0" borderId="0" xfId="0" quotePrefix="1" applyFont="1"/>
    <xf numFmtId="9" fontId="12" fillId="5" borderId="0" xfId="0" applyNumberFormat="1" applyFont="1" applyFill="1" applyAlignment="1">
      <alignment horizontal="center"/>
    </xf>
    <xf numFmtId="9" fontId="12" fillId="5" borderId="0" xfId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164" fontId="7" fillId="0" borderId="4" xfId="0" applyNumberFormat="1" applyFont="1" applyBorder="1"/>
    <xf numFmtId="9" fontId="12" fillId="3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/>
    <xf numFmtId="0" fontId="12" fillId="3" borderId="0" xfId="0" applyFont="1" applyFill="1" applyBorder="1" applyAlignment="1">
      <alignment horizontal="center"/>
    </xf>
    <xf numFmtId="0" fontId="21" fillId="0" borderId="0" xfId="0" applyFont="1"/>
    <xf numFmtId="164" fontId="12" fillId="4" borderId="0" xfId="0" applyNumberFormat="1" applyFont="1" applyFill="1" applyAlignment="1">
      <alignment horizontal="center"/>
    </xf>
    <xf numFmtId="164" fontId="3" fillId="4" borderId="0" xfId="0" applyNumberFormat="1" applyFont="1" applyFill="1"/>
    <xf numFmtId="164" fontId="7" fillId="4" borderId="4" xfId="0" applyNumberFormat="1" applyFont="1" applyFill="1" applyBorder="1"/>
    <xf numFmtId="10" fontId="14" fillId="4" borderId="0" xfId="1" applyNumberFormat="1" applyFont="1" applyFill="1"/>
    <xf numFmtId="10" fontId="5" fillId="4" borderId="4" xfId="0" applyNumberFormat="1" applyFont="1" applyFill="1" applyBorder="1"/>
    <xf numFmtId="9" fontId="4" fillId="4" borderId="0" xfId="0" applyNumberFormat="1" applyFont="1" applyFill="1" applyAlignment="1">
      <alignment horizontal="center"/>
    </xf>
    <xf numFmtId="0" fontId="7" fillId="0" borderId="2" xfId="0" applyFont="1" applyBorder="1"/>
    <xf numFmtId="0" fontId="16" fillId="0" borderId="0" xfId="0" applyFont="1"/>
    <xf numFmtId="9" fontId="4" fillId="4" borderId="0" xfId="1" applyFont="1" applyFill="1" applyBorder="1" applyAlignment="1">
      <alignment horizontal="center"/>
    </xf>
    <xf numFmtId="164" fontId="3" fillId="4" borderId="0" xfId="0" applyNumberFormat="1" applyFont="1" applyFill="1" applyBorder="1"/>
    <xf numFmtId="0" fontId="4" fillId="0" borderId="0" xfId="0" applyFont="1" applyBorder="1"/>
    <xf numFmtId="164" fontId="20" fillId="0" borderId="0" xfId="0" applyNumberFormat="1" applyFont="1"/>
    <xf numFmtId="0" fontId="7" fillId="6" borderId="0" xfId="0" applyFont="1" applyFill="1"/>
    <xf numFmtId="9" fontId="7" fillId="6" borderId="0" xfId="0" applyNumberFormat="1" applyFont="1" applyFill="1" applyAlignment="1">
      <alignment horizontal="center"/>
    </xf>
    <xf numFmtId="0" fontId="5" fillId="6" borderId="0" xfId="0" applyFont="1" applyFill="1"/>
    <xf numFmtId="0" fontId="7" fillId="6" borderId="0" xfId="0" applyFont="1" applyFill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165" fontId="7" fillId="6" borderId="0" xfId="1" applyNumberFormat="1" applyFont="1" applyFill="1" applyAlignment="1">
      <alignment horizontal="center"/>
    </xf>
    <xf numFmtId="6" fontId="7" fillId="6" borderId="0" xfId="0" applyNumberFormat="1" applyFont="1" applyFill="1" applyAlignment="1">
      <alignment horizontal="center"/>
    </xf>
    <xf numFmtId="9" fontId="22" fillId="0" borderId="0" xfId="0" applyNumberFormat="1" applyFont="1" applyAlignment="1">
      <alignment horizontal="left"/>
    </xf>
    <xf numFmtId="0" fontId="9" fillId="6" borderId="0" xfId="2" applyFont="1" applyFill="1"/>
    <xf numFmtId="164" fontId="3" fillId="4" borderId="0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5" fontId="3" fillId="4" borderId="7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23" fillId="0" borderId="0" xfId="0" applyFont="1"/>
    <xf numFmtId="165" fontId="4" fillId="0" borderId="0" xfId="0" applyNumberFormat="1" applyFont="1"/>
    <xf numFmtId="6" fontId="3" fillId="4" borderId="2" xfId="0" applyNumberFormat="1" applyFont="1" applyFill="1" applyBorder="1"/>
    <xf numFmtId="0" fontId="18" fillId="0" borderId="0" xfId="0" applyFont="1" applyFill="1"/>
    <xf numFmtId="165" fontId="4" fillId="4" borderId="0" xfId="0" applyNumberFormat="1" applyFont="1" applyFill="1" applyAlignment="1">
      <alignment horizontal="center"/>
    </xf>
  </cellXfs>
  <cellStyles count="5">
    <cellStyle name="Hyperlink" xfId="2" builtinId="8"/>
    <cellStyle name="Normal" xfId="0" builtinId="0"/>
    <cellStyle name="Normal 2" xfId="3" xr:uid="{1EC16ECE-7C65-49F7-A845-3CD7EBD0DBB3}"/>
    <cellStyle name="Percent" xfId="1" builtinId="5"/>
    <cellStyle name="Percent 2" xfId="4" xr:uid="{DC163E04-AC6B-45F5-A05C-0483B94DD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AEA17-1A1F-44EE-B052-ECCD81F73D7D}">
  <sheetPr>
    <tabColor theme="1" tint="0.499984740745262"/>
  </sheetPr>
  <dimension ref="B4:B5"/>
  <sheetViews>
    <sheetView showGridLines="0" tabSelected="1" topLeftCell="A2" workbookViewId="0">
      <selection activeCell="B4" sqref="B4:B5"/>
    </sheetView>
  </sheetViews>
  <sheetFormatPr defaultRowHeight="15" x14ac:dyDescent="0.25"/>
  <sheetData>
    <row r="4" spans="2:2" ht="20.25" x14ac:dyDescent="0.3">
      <c r="B4" s="77" t="s">
        <v>102</v>
      </c>
    </row>
    <row r="5" spans="2:2" ht="18.75" x14ac:dyDescent="0.3">
      <c r="B5" s="119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2FA33-38D6-4AAE-8237-3EC9E2B3C259}">
  <dimension ref="C2:AM132"/>
  <sheetViews>
    <sheetView showGridLines="0"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ColWidth="9.140625" defaultRowHeight="14.25" x14ac:dyDescent="0.2"/>
  <cols>
    <col min="1" max="2" width="2.7109375" style="2" customWidth="1"/>
    <col min="3" max="3" width="4.42578125" style="2" customWidth="1"/>
    <col min="4" max="4" width="51.28515625" style="2" customWidth="1"/>
    <col min="5" max="5" width="32.140625" style="2" bestFit="1" customWidth="1"/>
    <col min="6" max="6" width="12.28515625" style="2" customWidth="1"/>
    <col min="7" max="7" width="7.85546875" style="3" customWidth="1"/>
    <col min="8" max="8" width="15.85546875" style="2" bestFit="1" customWidth="1"/>
    <col min="9" max="10" width="10.7109375" style="2" customWidth="1"/>
    <col min="11" max="11" width="17.7109375" style="2" bestFit="1" customWidth="1"/>
    <col min="12" max="39" width="10.7109375" style="2" customWidth="1"/>
    <col min="40" max="16384" width="9.140625" style="2"/>
  </cols>
  <sheetData>
    <row r="2" spans="3:16" ht="20.25" x14ac:dyDescent="0.3">
      <c r="C2" s="77" t="s">
        <v>102</v>
      </c>
    </row>
    <row r="3" spans="3:16" ht="18.75" x14ac:dyDescent="0.3">
      <c r="C3" s="119" t="s">
        <v>115</v>
      </c>
    </row>
    <row r="5" spans="3:16" x14ac:dyDescent="0.2">
      <c r="C5" s="51"/>
      <c r="D5" s="78" t="s">
        <v>103</v>
      </c>
    </row>
    <row r="6" spans="3:16" x14ac:dyDescent="0.2">
      <c r="C6" s="82"/>
      <c r="D6" s="78" t="s">
        <v>104</v>
      </c>
    </row>
    <row r="7" spans="3:16" x14ac:dyDescent="0.2">
      <c r="C7" s="89"/>
      <c r="D7" s="78" t="s">
        <v>111</v>
      </c>
    </row>
    <row r="9" spans="3:16" x14ac:dyDescent="0.2">
      <c r="C9" s="21" t="s">
        <v>97</v>
      </c>
      <c r="E9" s="51"/>
    </row>
    <row r="10" spans="3:16" ht="15" x14ac:dyDescent="0.25">
      <c r="C10" s="21"/>
      <c r="E10"/>
    </row>
    <row r="11" spans="3:16" ht="15" x14ac:dyDescent="0.25">
      <c r="F11" s="95" t="s">
        <v>105</v>
      </c>
      <c r="G11" s="96"/>
      <c r="H11" s="95" t="s">
        <v>35</v>
      </c>
      <c r="I11" s="21"/>
      <c r="J11" s="21"/>
      <c r="K11" s="95" t="s">
        <v>110</v>
      </c>
    </row>
    <row r="12" spans="3:16" ht="15" x14ac:dyDescent="0.25">
      <c r="C12" s="21" t="s">
        <v>5</v>
      </c>
      <c r="G12"/>
    </row>
    <row r="13" spans="3:16" ht="15" x14ac:dyDescent="0.25">
      <c r="D13" s="21" t="s">
        <v>59</v>
      </c>
      <c r="G13" s="2"/>
      <c r="J13"/>
      <c r="K13"/>
      <c r="L13"/>
      <c r="M13"/>
      <c r="N13"/>
      <c r="O13"/>
      <c r="P13"/>
    </row>
    <row r="14" spans="3:16" ht="15" x14ac:dyDescent="0.25">
      <c r="D14" s="22" t="s">
        <v>106</v>
      </c>
      <c r="E14" s="71"/>
      <c r="F14" s="51"/>
      <c r="G14" s="3" t="s">
        <v>100</v>
      </c>
      <c r="H14" s="70">
        <f>F14</f>
        <v>0</v>
      </c>
      <c r="J14"/>
      <c r="K14"/>
      <c r="L14"/>
      <c r="M14"/>
      <c r="N14"/>
      <c r="O14"/>
      <c r="P14"/>
    </row>
    <row r="15" spans="3:16" x14ac:dyDescent="0.2">
      <c r="D15" s="22" t="s">
        <v>36</v>
      </c>
      <c r="F15" s="79">
        <v>0.05</v>
      </c>
      <c r="G15" s="3" t="s">
        <v>98</v>
      </c>
      <c r="H15" s="90">
        <f>H14*$F15</f>
        <v>0</v>
      </c>
      <c r="I15" s="88"/>
    </row>
    <row r="16" spans="3:16" x14ac:dyDescent="0.2">
      <c r="D16" s="22" t="s">
        <v>107</v>
      </c>
      <c r="F16" s="51"/>
      <c r="G16" s="3" t="s">
        <v>100</v>
      </c>
      <c r="H16" s="20">
        <f>F16</f>
        <v>0</v>
      </c>
    </row>
    <row r="17" spans="3:12" x14ac:dyDescent="0.2">
      <c r="D17" s="22" t="s">
        <v>50</v>
      </c>
      <c r="F17" s="84"/>
      <c r="G17" s="3" t="s">
        <v>98</v>
      </c>
      <c r="H17" s="70"/>
      <c r="I17" s="86"/>
    </row>
    <row r="18" spans="3:12" x14ac:dyDescent="0.2">
      <c r="D18" s="21" t="s">
        <v>40</v>
      </c>
      <c r="E18" s="21"/>
      <c r="F18" s="85"/>
      <c r="G18" s="4"/>
      <c r="H18" s="91">
        <f>SUM(H14:H16)*(1+F17)</f>
        <v>0</v>
      </c>
      <c r="I18" s="88"/>
    </row>
    <row r="19" spans="3:12" x14ac:dyDescent="0.2">
      <c r="D19" s="21"/>
      <c r="E19" s="21"/>
      <c r="F19" s="30"/>
      <c r="G19" s="4"/>
      <c r="H19" s="53"/>
    </row>
    <row r="20" spans="3:12" x14ac:dyDescent="0.2">
      <c r="C20" s="21" t="s">
        <v>108</v>
      </c>
      <c r="D20" s="21"/>
      <c r="E20" s="21"/>
      <c r="F20" s="30"/>
      <c r="G20" s="4"/>
      <c r="H20" s="53"/>
    </row>
    <row r="21" spans="3:12" x14ac:dyDescent="0.2">
      <c r="D21" s="45" t="s">
        <v>77</v>
      </c>
      <c r="F21" s="26"/>
    </row>
    <row r="22" spans="3:12" x14ac:dyDescent="0.2">
      <c r="C22" s="24"/>
      <c r="D22" s="58" t="s">
        <v>18</v>
      </c>
      <c r="F22" s="68"/>
      <c r="G22" s="72" t="s">
        <v>99</v>
      </c>
    </row>
    <row r="23" spans="3:12" x14ac:dyDescent="0.2">
      <c r="D23" s="58" t="s">
        <v>117</v>
      </c>
      <c r="F23" s="68"/>
      <c r="G23" s="72" t="s">
        <v>99</v>
      </c>
    </row>
    <row r="24" spans="3:12" x14ac:dyDescent="0.2">
      <c r="D24" s="58" t="s">
        <v>19</v>
      </c>
      <c r="F24" s="65"/>
      <c r="G24" s="3" t="s">
        <v>98</v>
      </c>
      <c r="H24" s="20"/>
    </row>
    <row r="25" spans="3:12" x14ac:dyDescent="0.2">
      <c r="C25" s="24"/>
      <c r="D25" s="58" t="s">
        <v>38</v>
      </c>
      <c r="F25" s="52"/>
      <c r="G25" s="3" t="s">
        <v>98</v>
      </c>
      <c r="H25" s="90">
        <f>H14*F25</f>
        <v>0</v>
      </c>
      <c r="I25" s="88"/>
    </row>
    <row r="26" spans="3:12" x14ac:dyDescent="0.2">
      <c r="C26" s="24"/>
      <c r="D26" s="58" t="s">
        <v>39</v>
      </c>
      <c r="F26" s="52"/>
      <c r="G26" s="3" t="s">
        <v>98</v>
      </c>
      <c r="H26" s="90" t="str">
        <f>IFERROR(('1 - Cashflows and Inputs'!$I$88/'1 - Cashflows and Inputs'!$F$52)*$F26,"")</f>
        <v/>
      </c>
      <c r="I26" s="88"/>
    </row>
    <row r="27" spans="3:12" x14ac:dyDescent="0.2">
      <c r="C27" s="24"/>
      <c r="D27" s="58" t="s">
        <v>118</v>
      </c>
      <c r="F27" s="87"/>
      <c r="G27" s="3" t="s">
        <v>101</v>
      </c>
      <c r="H27" s="90" t="str">
        <f>IFERROR(PV('1 - Cashflows and Inputs'!F24,'1 - Cashflows and Inputs'!F23,(-'1 - Cashflows and Inputs'!I88/F27)),"")</f>
        <v/>
      </c>
      <c r="I27" s="88"/>
    </row>
    <row r="28" spans="3:12" x14ac:dyDescent="0.2">
      <c r="D28" s="67" t="s">
        <v>78</v>
      </c>
      <c r="E28" s="21"/>
      <c r="F28" s="85"/>
      <c r="G28" s="4"/>
      <c r="H28" s="83">
        <f>MIN(H25:H27)</f>
        <v>0</v>
      </c>
    </row>
    <row r="29" spans="3:12" x14ac:dyDescent="0.2">
      <c r="D29" s="67"/>
      <c r="E29" s="21"/>
      <c r="F29" s="30"/>
      <c r="G29" s="4"/>
      <c r="H29" s="53"/>
    </row>
    <row r="30" spans="3:12" x14ac:dyDescent="0.2">
      <c r="D30" s="67" t="s">
        <v>109</v>
      </c>
      <c r="E30" s="21"/>
      <c r="F30" s="30"/>
      <c r="G30" s="4"/>
      <c r="H30" s="53"/>
    </row>
    <row r="31" spans="3:12" x14ac:dyDescent="0.2">
      <c r="D31" s="43" t="s">
        <v>93</v>
      </c>
      <c r="F31" s="80">
        <v>1</v>
      </c>
      <c r="H31" s="90">
        <f>H28*F31</f>
        <v>0</v>
      </c>
      <c r="K31" s="92" t="str">
        <f>IFERROR(H31/SUM($H$31:$H$32),"")</f>
        <v/>
      </c>
      <c r="L31" s="88"/>
    </row>
    <row r="32" spans="3:12" x14ac:dyDescent="0.2">
      <c r="D32" s="43" t="s">
        <v>55</v>
      </c>
      <c r="F32" s="27"/>
      <c r="H32" s="90">
        <f>H18-H31</f>
        <v>0</v>
      </c>
      <c r="I32" s="109">
        <f>SUM(F35:F40)</f>
        <v>1</v>
      </c>
      <c r="K32" s="69"/>
      <c r="L32" s="69"/>
    </row>
    <row r="33" spans="4:12" x14ac:dyDescent="0.2">
      <c r="D33" s="67"/>
      <c r="E33" s="21"/>
      <c r="F33" s="30"/>
      <c r="G33" s="4"/>
      <c r="H33" s="53"/>
      <c r="J33" s="69"/>
      <c r="K33" s="69"/>
      <c r="L33" s="69"/>
    </row>
    <row r="34" spans="4:12" x14ac:dyDescent="0.2">
      <c r="D34" s="21" t="s">
        <v>79</v>
      </c>
      <c r="E34" s="21"/>
      <c r="F34" s="30"/>
      <c r="G34" s="4"/>
      <c r="H34" s="53"/>
      <c r="J34" s="69"/>
      <c r="K34" s="69"/>
      <c r="L34" s="69"/>
    </row>
    <row r="35" spans="4:12" x14ac:dyDescent="0.2">
      <c r="D35" s="43" t="s">
        <v>56</v>
      </c>
      <c r="F35" s="52"/>
      <c r="G35" s="3" t="s">
        <v>98</v>
      </c>
      <c r="H35" s="90">
        <f>F35*H$32</f>
        <v>0</v>
      </c>
      <c r="K35" s="92" t="str">
        <f>IFERROR(H35/SUM($H$31:$H$32),"")</f>
        <v/>
      </c>
      <c r="L35" s="69"/>
    </row>
    <row r="36" spans="4:12" ht="15" customHeight="1" x14ac:dyDescent="0.2">
      <c r="D36" s="43" t="s">
        <v>57</v>
      </c>
      <c r="F36" s="52"/>
      <c r="G36" s="3" t="s">
        <v>98</v>
      </c>
      <c r="H36" s="90">
        <f>F36*H$32</f>
        <v>0</v>
      </c>
      <c r="K36" s="92" t="str">
        <f>IFERROR(H36/SUM($H$31:$H$32),"")</f>
        <v/>
      </c>
      <c r="L36" s="69"/>
    </row>
    <row r="37" spans="4:12" ht="15" customHeight="1" x14ac:dyDescent="0.2">
      <c r="F37" s="56"/>
      <c r="H37" s="20"/>
      <c r="K37" s="69"/>
      <c r="L37" s="69"/>
    </row>
    <row r="38" spans="4:12" x14ac:dyDescent="0.2">
      <c r="D38" s="21" t="s">
        <v>80</v>
      </c>
      <c r="F38" s="56"/>
      <c r="H38" s="20"/>
      <c r="K38" s="69"/>
      <c r="L38" s="69"/>
    </row>
    <row r="39" spans="4:12" x14ac:dyDescent="0.2">
      <c r="D39" s="2" t="s">
        <v>58</v>
      </c>
      <c r="F39" s="84"/>
      <c r="G39" s="99" t="s">
        <v>98</v>
      </c>
      <c r="H39" s="98">
        <f>F39*H$32</f>
        <v>0</v>
      </c>
      <c r="K39" s="92" t="str">
        <f>IFERROR(H39/SUM($H$31:$H$32),"")</f>
        <v/>
      </c>
      <c r="L39" s="69"/>
    </row>
    <row r="40" spans="4:12" x14ac:dyDescent="0.2">
      <c r="D40" s="2" t="s">
        <v>76</v>
      </c>
      <c r="F40" s="97">
        <f>1-SUM(F39,F36,F35)</f>
        <v>1</v>
      </c>
      <c r="H40" s="98">
        <f>F40*H$32</f>
        <v>0</v>
      </c>
      <c r="K40" s="92" t="str">
        <f>IFERROR(H40/SUM($H$31:$H$32),"")</f>
        <v/>
      </c>
      <c r="L40" s="69"/>
    </row>
    <row r="41" spans="4:12" x14ac:dyDescent="0.2">
      <c r="F41" s="56"/>
      <c r="H41" s="20"/>
      <c r="K41" s="93">
        <f>SUM(K31:K40)</f>
        <v>0</v>
      </c>
      <c r="L41" s="69"/>
    </row>
    <row r="42" spans="4:12" x14ac:dyDescent="0.2">
      <c r="D42" s="21" t="s">
        <v>94</v>
      </c>
    </row>
    <row r="43" spans="4:12" x14ac:dyDescent="0.2">
      <c r="D43" s="22" t="s">
        <v>82</v>
      </c>
      <c r="F43" s="52"/>
      <c r="G43" s="3" t="s">
        <v>98</v>
      </c>
      <c r="H43" s="20"/>
    </row>
    <row r="44" spans="4:12" x14ac:dyDescent="0.2">
      <c r="D44" s="22" t="s">
        <v>83</v>
      </c>
      <c r="F44" s="52"/>
      <c r="G44" s="3" t="s">
        <v>98</v>
      </c>
      <c r="H44" s="20"/>
    </row>
    <row r="45" spans="4:12" x14ac:dyDescent="0.2">
      <c r="D45" s="22"/>
      <c r="F45" s="56"/>
      <c r="H45" s="20"/>
    </row>
    <row r="46" spans="4:12" x14ac:dyDescent="0.2">
      <c r="D46" s="21" t="s">
        <v>81</v>
      </c>
      <c r="F46" s="26"/>
    </row>
    <row r="47" spans="4:12" x14ac:dyDescent="0.2">
      <c r="D47" s="22" t="str">
        <f>D39</f>
        <v>Developer Equity Investment</v>
      </c>
      <c r="F47" s="94" t="str">
        <f>IFERROR(F39/SUM($F$36:$F$39),"")</f>
        <v/>
      </c>
      <c r="G47" s="3" t="s">
        <v>98</v>
      </c>
      <c r="H47" s="90">
        <f>H39</f>
        <v>0</v>
      </c>
    </row>
    <row r="48" spans="4:12" x14ac:dyDescent="0.2">
      <c r="D48" s="22" t="str">
        <f>D36</f>
        <v>Fund Equity Investment</v>
      </c>
      <c r="F48" s="94" t="str">
        <f>IFERROR(F36/SUM($F$36:$F$39),"")</f>
        <v/>
      </c>
      <c r="G48" s="3" t="s">
        <v>98</v>
      </c>
      <c r="H48" s="90">
        <f>H36</f>
        <v>0</v>
      </c>
      <c r="L48" s="20"/>
    </row>
    <row r="49" spans="3:12" x14ac:dyDescent="0.2">
      <c r="D49" s="22" t="s">
        <v>95</v>
      </c>
      <c r="F49" s="65"/>
      <c r="G49" s="3" t="s">
        <v>98</v>
      </c>
      <c r="H49" s="100" t="s">
        <v>113</v>
      </c>
      <c r="L49" s="20"/>
    </row>
    <row r="50" spans="3:12" x14ac:dyDescent="0.2">
      <c r="D50" s="22"/>
      <c r="F50" s="25"/>
      <c r="H50" s="20"/>
      <c r="L50" s="20"/>
    </row>
    <row r="51" spans="3:12" x14ac:dyDescent="0.2">
      <c r="C51" s="21" t="s">
        <v>66</v>
      </c>
      <c r="D51" s="22"/>
      <c r="F51" s="25"/>
      <c r="H51" s="20"/>
      <c r="L51" s="20"/>
    </row>
    <row r="52" spans="3:12" x14ac:dyDescent="0.2">
      <c r="D52" s="2" t="s">
        <v>119</v>
      </c>
      <c r="F52" s="59"/>
      <c r="G52" s="3" t="s">
        <v>98</v>
      </c>
      <c r="H52" s="20"/>
      <c r="L52" s="20"/>
    </row>
    <row r="53" spans="3:12" x14ac:dyDescent="0.2">
      <c r="D53" s="2" t="s">
        <v>44</v>
      </c>
      <c r="F53" s="59"/>
      <c r="G53" s="3" t="s">
        <v>98</v>
      </c>
      <c r="H53" s="20"/>
      <c r="L53" s="20"/>
    </row>
    <row r="54" spans="3:12" x14ac:dyDescent="0.2">
      <c r="D54" s="2" t="s">
        <v>67</v>
      </c>
      <c r="F54" s="59"/>
      <c r="G54" s="3" t="s">
        <v>98</v>
      </c>
      <c r="H54" s="20"/>
      <c r="L54" s="20"/>
    </row>
    <row r="55" spans="3:12" x14ac:dyDescent="0.2">
      <c r="D55" s="2" t="s">
        <v>68</v>
      </c>
      <c r="F55" s="59"/>
      <c r="G55" s="3" t="s">
        <v>98</v>
      </c>
      <c r="H55" s="20"/>
      <c r="L55" s="20"/>
    </row>
    <row r="56" spans="3:12" x14ac:dyDescent="0.2">
      <c r="F56" s="20"/>
      <c r="G56" s="73"/>
      <c r="H56" s="20"/>
      <c r="L56" s="20"/>
    </row>
    <row r="57" spans="3:12" x14ac:dyDescent="0.2">
      <c r="D57" s="21" t="s">
        <v>85</v>
      </c>
      <c r="E57" s="20"/>
      <c r="F57" s="20"/>
      <c r="G57" s="73"/>
      <c r="H57" s="20"/>
      <c r="L57" s="20"/>
    </row>
    <row r="58" spans="3:12" x14ac:dyDescent="0.2">
      <c r="D58" s="2" t="s">
        <v>90</v>
      </c>
      <c r="F58" s="81" t="s">
        <v>91</v>
      </c>
      <c r="G58" s="72" t="s">
        <v>112</v>
      </c>
      <c r="H58" s="20"/>
      <c r="L58" s="20"/>
    </row>
    <row r="59" spans="3:12" x14ac:dyDescent="0.2">
      <c r="D59" s="2" t="s">
        <v>84</v>
      </c>
      <c r="F59" s="59"/>
      <c r="G59" s="72" t="s">
        <v>98</v>
      </c>
      <c r="H59" s="20"/>
      <c r="L59" s="20"/>
    </row>
    <row r="60" spans="3:12" x14ac:dyDescent="0.2">
      <c r="D60" s="2" t="s">
        <v>43</v>
      </c>
      <c r="F60" s="68"/>
      <c r="G60" s="72" t="s">
        <v>99</v>
      </c>
      <c r="H60" s="20"/>
      <c r="L60" s="20"/>
    </row>
    <row r="61" spans="3:12" x14ac:dyDescent="0.2">
      <c r="D61" s="2" t="s">
        <v>86</v>
      </c>
      <c r="F61" s="68"/>
      <c r="G61" s="3" t="s">
        <v>101</v>
      </c>
      <c r="H61" s="90" t="str">
        <f>IFERROR(-PV(F63,F62,INDEX($E$68:$AM$88,MATCH($E$88,$E$68:$E$88,0),MATCH($F$60,$E$68:$AM$68,0))/F61),"")</f>
        <v/>
      </c>
      <c r="L61" s="20"/>
    </row>
    <row r="62" spans="3:12" x14ac:dyDescent="0.2">
      <c r="D62" s="22" t="s">
        <v>89</v>
      </c>
      <c r="F62" s="68"/>
      <c r="G62" s="72" t="s">
        <v>99</v>
      </c>
      <c r="H62" s="20"/>
      <c r="L62" s="20"/>
    </row>
    <row r="63" spans="3:12" x14ac:dyDescent="0.2">
      <c r="D63" s="22" t="s">
        <v>88</v>
      </c>
      <c r="F63" s="54"/>
      <c r="G63" s="72" t="s">
        <v>98</v>
      </c>
      <c r="H63" s="20"/>
      <c r="L63" s="20"/>
    </row>
    <row r="64" spans="3:12" x14ac:dyDescent="0.2">
      <c r="D64" s="2" t="s">
        <v>87</v>
      </c>
      <c r="F64" s="54"/>
      <c r="G64" s="72" t="s">
        <v>98</v>
      </c>
      <c r="H64" s="90" t="str">
        <f>IFERROR((INDEX($E$68:$AM$88,MATCH($E$88,$E$68:$E$88,0),MATCH($F$60,$E$68:$AM$68,0))/F59)*F64,"")</f>
        <v/>
      </c>
      <c r="L64" s="20"/>
    </row>
    <row r="65" spans="4:39" x14ac:dyDescent="0.2">
      <c r="D65" s="67" t="s">
        <v>92</v>
      </c>
      <c r="H65" s="90">
        <f>MIN(H61:H64)</f>
        <v>0</v>
      </c>
    </row>
    <row r="67" spans="4:39" x14ac:dyDescent="0.2">
      <c r="D67" s="29"/>
      <c r="E67" s="29"/>
      <c r="F67" s="29"/>
      <c r="H67" s="29" t="s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4:39" x14ac:dyDescent="0.2">
      <c r="D68" s="115" t="s">
        <v>69</v>
      </c>
      <c r="E68" s="29"/>
      <c r="F68" s="29" t="s">
        <v>37</v>
      </c>
      <c r="H68" s="29">
        <v>0</v>
      </c>
      <c r="I68" s="29">
        <v>1</v>
      </c>
      <c r="J68" s="29">
        <f>I68+1</f>
        <v>2</v>
      </c>
      <c r="K68" s="29">
        <f t="shared" ref="K68:AB68" si="0">J68+1</f>
        <v>3</v>
      </c>
      <c r="L68" s="29">
        <f t="shared" si="0"/>
        <v>4</v>
      </c>
      <c r="M68" s="29">
        <f t="shared" si="0"/>
        <v>5</v>
      </c>
      <c r="N68" s="29">
        <f t="shared" si="0"/>
        <v>6</v>
      </c>
      <c r="O68" s="29">
        <f t="shared" si="0"/>
        <v>7</v>
      </c>
      <c r="P68" s="29">
        <f t="shared" si="0"/>
        <v>8</v>
      </c>
      <c r="Q68" s="29">
        <f t="shared" si="0"/>
        <v>9</v>
      </c>
      <c r="R68" s="29">
        <f t="shared" si="0"/>
        <v>10</v>
      </c>
      <c r="S68" s="29">
        <f t="shared" si="0"/>
        <v>11</v>
      </c>
      <c r="T68" s="29">
        <f t="shared" si="0"/>
        <v>12</v>
      </c>
      <c r="U68" s="29">
        <f t="shared" si="0"/>
        <v>13</v>
      </c>
      <c r="V68" s="29">
        <f t="shared" si="0"/>
        <v>14</v>
      </c>
      <c r="W68" s="29">
        <f t="shared" si="0"/>
        <v>15</v>
      </c>
      <c r="X68" s="29">
        <f t="shared" si="0"/>
        <v>16</v>
      </c>
      <c r="Y68" s="29">
        <f t="shared" si="0"/>
        <v>17</v>
      </c>
      <c r="Z68" s="29">
        <f t="shared" si="0"/>
        <v>18</v>
      </c>
      <c r="AA68" s="29">
        <f t="shared" si="0"/>
        <v>19</v>
      </c>
      <c r="AB68" s="29">
        <f t="shared" si="0"/>
        <v>20</v>
      </c>
      <c r="AC68" s="29">
        <f t="shared" ref="AC68:AM68" si="1">AB68+1</f>
        <v>21</v>
      </c>
      <c r="AD68" s="29">
        <f t="shared" si="1"/>
        <v>22</v>
      </c>
      <c r="AE68" s="29">
        <f t="shared" si="1"/>
        <v>23</v>
      </c>
      <c r="AF68" s="29">
        <f t="shared" si="1"/>
        <v>24</v>
      </c>
      <c r="AG68" s="29">
        <f t="shared" si="1"/>
        <v>25</v>
      </c>
      <c r="AH68" s="29">
        <f t="shared" si="1"/>
        <v>26</v>
      </c>
      <c r="AI68" s="29">
        <f t="shared" si="1"/>
        <v>27</v>
      </c>
      <c r="AJ68" s="29">
        <f t="shared" si="1"/>
        <v>28</v>
      </c>
      <c r="AK68" s="29">
        <f t="shared" si="1"/>
        <v>29</v>
      </c>
      <c r="AL68" s="29">
        <f t="shared" si="1"/>
        <v>30</v>
      </c>
      <c r="AM68" s="29">
        <f t="shared" si="1"/>
        <v>31</v>
      </c>
    </row>
    <row r="69" spans="4:39" x14ac:dyDescent="0.2">
      <c r="D69" s="42"/>
      <c r="E69" s="2" t="s">
        <v>42</v>
      </c>
      <c r="F69" s="51"/>
      <c r="G69" s="3" t="s">
        <v>100</v>
      </c>
      <c r="H69" s="27"/>
      <c r="I69" s="27">
        <f>F69*12</f>
        <v>0</v>
      </c>
      <c r="J69" s="27">
        <f t="shared" ref="J69:AM69" si="2">I69*(1+$F$54)</f>
        <v>0</v>
      </c>
      <c r="K69" s="27">
        <f t="shared" si="2"/>
        <v>0</v>
      </c>
      <c r="L69" s="27">
        <f t="shared" si="2"/>
        <v>0</v>
      </c>
      <c r="M69" s="27">
        <f t="shared" si="2"/>
        <v>0</v>
      </c>
      <c r="N69" s="27">
        <f t="shared" si="2"/>
        <v>0</v>
      </c>
      <c r="O69" s="27">
        <f t="shared" si="2"/>
        <v>0</v>
      </c>
      <c r="P69" s="27">
        <f t="shared" si="2"/>
        <v>0</v>
      </c>
      <c r="Q69" s="27">
        <f t="shared" si="2"/>
        <v>0</v>
      </c>
      <c r="R69" s="27">
        <f t="shared" si="2"/>
        <v>0</v>
      </c>
      <c r="S69" s="27">
        <f t="shared" si="2"/>
        <v>0</v>
      </c>
      <c r="T69" s="27">
        <f t="shared" si="2"/>
        <v>0</v>
      </c>
      <c r="U69" s="27">
        <f t="shared" si="2"/>
        <v>0</v>
      </c>
      <c r="V69" s="27">
        <f t="shared" si="2"/>
        <v>0</v>
      </c>
      <c r="W69" s="27">
        <f t="shared" si="2"/>
        <v>0</v>
      </c>
      <c r="X69" s="27">
        <f t="shared" si="2"/>
        <v>0</v>
      </c>
      <c r="Y69" s="27">
        <f t="shared" si="2"/>
        <v>0</v>
      </c>
      <c r="Z69" s="27">
        <f t="shared" si="2"/>
        <v>0</v>
      </c>
      <c r="AA69" s="27">
        <f t="shared" si="2"/>
        <v>0</v>
      </c>
      <c r="AB69" s="27">
        <f t="shared" si="2"/>
        <v>0</v>
      </c>
      <c r="AC69" s="27">
        <f t="shared" si="2"/>
        <v>0</v>
      </c>
      <c r="AD69" s="27">
        <f t="shared" si="2"/>
        <v>0</v>
      </c>
      <c r="AE69" s="27">
        <f t="shared" si="2"/>
        <v>0</v>
      </c>
      <c r="AF69" s="27">
        <f t="shared" si="2"/>
        <v>0</v>
      </c>
      <c r="AG69" s="27">
        <f t="shared" si="2"/>
        <v>0</v>
      </c>
      <c r="AH69" s="27">
        <f t="shared" si="2"/>
        <v>0</v>
      </c>
      <c r="AI69" s="27">
        <f t="shared" si="2"/>
        <v>0</v>
      </c>
      <c r="AJ69" s="27">
        <f t="shared" si="2"/>
        <v>0</v>
      </c>
      <c r="AK69" s="27">
        <f t="shared" si="2"/>
        <v>0</v>
      </c>
      <c r="AL69" s="27">
        <f t="shared" si="2"/>
        <v>0</v>
      </c>
      <c r="AM69" s="27">
        <f t="shared" si="2"/>
        <v>0</v>
      </c>
    </row>
    <row r="70" spans="4:39" x14ac:dyDescent="0.2">
      <c r="E70" s="2" t="s">
        <v>6</v>
      </c>
      <c r="F70" s="51"/>
      <c r="G70" s="3" t="s">
        <v>100</v>
      </c>
      <c r="H70" s="26"/>
      <c r="I70" s="27">
        <f>F70*12</f>
        <v>0</v>
      </c>
      <c r="J70" s="27">
        <f t="shared" ref="J70:AM70" si="3">I70*(1+$F$54)</f>
        <v>0</v>
      </c>
      <c r="K70" s="27">
        <f t="shared" si="3"/>
        <v>0</v>
      </c>
      <c r="L70" s="27">
        <f t="shared" si="3"/>
        <v>0</v>
      </c>
      <c r="M70" s="27">
        <f t="shared" si="3"/>
        <v>0</v>
      </c>
      <c r="N70" s="27">
        <f t="shared" si="3"/>
        <v>0</v>
      </c>
      <c r="O70" s="27">
        <f t="shared" si="3"/>
        <v>0</v>
      </c>
      <c r="P70" s="27">
        <f t="shared" si="3"/>
        <v>0</v>
      </c>
      <c r="Q70" s="27">
        <f t="shared" si="3"/>
        <v>0</v>
      </c>
      <c r="R70" s="27">
        <f t="shared" si="3"/>
        <v>0</v>
      </c>
      <c r="S70" s="27">
        <f t="shared" si="3"/>
        <v>0</v>
      </c>
      <c r="T70" s="27">
        <f t="shared" si="3"/>
        <v>0</v>
      </c>
      <c r="U70" s="27">
        <f t="shared" si="3"/>
        <v>0</v>
      </c>
      <c r="V70" s="27">
        <f t="shared" si="3"/>
        <v>0</v>
      </c>
      <c r="W70" s="27">
        <f t="shared" si="3"/>
        <v>0</v>
      </c>
      <c r="X70" s="27">
        <f t="shared" si="3"/>
        <v>0</v>
      </c>
      <c r="Y70" s="27">
        <f t="shared" si="3"/>
        <v>0</v>
      </c>
      <c r="Z70" s="27">
        <f t="shared" si="3"/>
        <v>0</v>
      </c>
      <c r="AA70" s="27">
        <f t="shared" si="3"/>
        <v>0</v>
      </c>
      <c r="AB70" s="27">
        <f t="shared" si="3"/>
        <v>0</v>
      </c>
      <c r="AC70" s="27">
        <f t="shared" si="3"/>
        <v>0</v>
      </c>
      <c r="AD70" s="27">
        <f t="shared" si="3"/>
        <v>0</v>
      </c>
      <c r="AE70" s="27">
        <f t="shared" si="3"/>
        <v>0</v>
      </c>
      <c r="AF70" s="27">
        <f t="shared" si="3"/>
        <v>0</v>
      </c>
      <c r="AG70" s="27">
        <f t="shared" si="3"/>
        <v>0</v>
      </c>
      <c r="AH70" s="27">
        <f t="shared" si="3"/>
        <v>0</v>
      </c>
      <c r="AI70" s="27">
        <f t="shared" si="3"/>
        <v>0</v>
      </c>
      <c r="AJ70" s="27">
        <f t="shared" si="3"/>
        <v>0</v>
      </c>
      <c r="AK70" s="27">
        <f t="shared" si="3"/>
        <v>0</v>
      </c>
      <c r="AL70" s="27">
        <f t="shared" si="3"/>
        <v>0</v>
      </c>
      <c r="AM70" s="27">
        <f t="shared" si="3"/>
        <v>0</v>
      </c>
    </row>
    <row r="71" spans="4:39" x14ac:dyDescent="0.2">
      <c r="E71" s="2" t="s">
        <v>7</v>
      </c>
      <c r="F71" s="54"/>
      <c r="G71" s="3" t="s">
        <v>100</v>
      </c>
      <c r="H71" s="26"/>
      <c r="I71" s="27">
        <f>SUM(I69:I70)*$F$71</f>
        <v>0</v>
      </c>
      <c r="J71" s="27">
        <f t="shared" ref="J71:AB71" si="4">SUM(J69:J70)*$F$71</f>
        <v>0</v>
      </c>
      <c r="K71" s="27">
        <f t="shared" si="4"/>
        <v>0</v>
      </c>
      <c r="L71" s="27">
        <f t="shared" si="4"/>
        <v>0</v>
      </c>
      <c r="M71" s="27">
        <f t="shared" si="4"/>
        <v>0</v>
      </c>
      <c r="N71" s="27">
        <f t="shared" si="4"/>
        <v>0</v>
      </c>
      <c r="O71" s="27">
        <f t="shared" si="4"/>
        <v>0</v>
      </c>
      <c r="P71" s="27">
        <f t="shared" si="4"/>
        <v>0</v>
      </c>
      <c r="Q71" s="27">
        <f t="shared" si="4"/>
        <v>0</v>
      </c>
      <c r="R71" s="27">
        <f t="shared" si="4"/>
        <v>0</v>
      </c>
      <c r="S71" s="27">
        <f t="shared" si="4"/>
        <v>0</v>
      </c>
      <c r="T71" s="27">
        <f t="shared" si="4"/>
        <v>0</v>
      </c>
      <c r="U71" s="27">
        <f t="shared" si="4"/>
        <v>0</v>
      </c>
      <c r="V71" s="27">
        <f t="shared" si="4"/>
        <v>0</v>
      </c>
      <c r="W71" s="27">
        <f t="shared" si="4"/>
        <v>0</v>
      </c>
      <c r="X71" s="27">
        <f t="shared" si="4"/>
        <v>0</v>
      </c>
      <c r="Y71" s="27">
        <f t="shared" si="4"/>
        <v>0</v>
      </c>
      <c r="Z71" s="27">
        <f t="shared" si="4"/>
        <v>0</v>
      </c>
      <c r="AA71" s="27">
        <f t="shared" si="4"/>
        <v>0</v>
      </c>
      <c r="AB71" s="27">
        <f t="shared" si="4"/>
        <v>0</v>
      </c>
      <c r="AC71" s="27">
        <f t="shared" ref="AC71" si="5">SUM(AC69:AC70)*$F$71</f>
        <v>0</v>
      </c>
      <c r="AD71" s="27">
        <f t="shared" ref="AD71" si="6">SUM(AD69:AD70)*$F$71</f>
        <v>0</v>
      </c>
      <c r="AE71" s="27">
        <f t="shared" ref="AE71" si="7">SUM(AE69:AE70)*$F$71</f>
        <v>0</v>
      </c>
      <c r="AF71" s="27">
        <f t="shared" ref="AF71" si="8">SUM(AF69:AF70)*$F$71</f>
        <v>0</v>
      </c>
      <c r="AG71" s="27">
        <f t="shared" ref="AG71" si="9">SUM(AG69:AG70)*$F$71</f>
        <v>0</v>
      </c>
      <c r="AH71" s="27">
        <f t="shared" ref="AH71" si="10">SUM(AH69:AH70)*$F$71</f>
        <v>0</v>
      </c>
      <c r="AI71" s="27">
        <f t="shared" ref="AI71" si="11">SUM(AI69:AI70)*$F$71</f>
        <v>0</v>
      </c>
      <c r="AJ71" s="27">
        <f t="shared" ref="AJ71" si="12">SUM(AJ69:AJ70)*$F$71</f>
        <v>0</v>
      </c>
      <c r="AK71" s="27">
        <f t="shared" ref="AK71" si="13">SUM(AK69:AK70)*$F$71</f>
        <v>0</v>
      </c>
      <c r="AL71" s="27">
        <f t="shared" ref="AL71" si="14">SUM(AL69:AL70)*$F$71</f>
        <v>0</v>
      </c>
      <c r="AM71" s="27">
        <f t="shared" ref="AM71" si="15">SUM(AM69:AM70)*$F$71</f>
        <v>0</v>
      </c>
    </row>
    <row r="72" spans="4:39" x14ac:dyDescent="0.2">
      <c r="E72" s="2" t="s">
        <v>2</v>
      </c>
      <c r="F72" s="26"/>
      <c r="H72" s="26"/>
      <c r="I72" s="27">
        <f>SUM(I69:I71)</f>
        <v>0</v>
      </c>
      <c r="J72" s="27">
        <f t="shared" ref="J72:AB72" si="16">SUM(J69:J71)</f>
        <v>0</v>
      </c>
      <c r="K72" s="27">
        <f t="shared" si="16"/>
        <v>0</v>
      </c>
      <c r="L72" s="27">
        <f t="shared" si="16"/>
        <v>0</v>
      </c>
      <c r="M72" s="27">
        <f t="shared" si="16"/>
        <v>0</v>
      </c>
      <c r="N72" s="27">
        <f t="shared" si="16"/>
        <v>0</v>
      </c>
      <c r="O72" s="27">
        <f t="shared" si="16"/>
        <v>0</v>
      </c>
      <c r="P72" s="27">
        <f t="shared" si="16"/>
        <v>0</v>
      </c>
      <c r="Q72" s="27">
        <f t="shared" si="16"/>
        <v>0</v>
      </c>
      <c r="R72" s="27">
        <f t="shared" si="16"/>
        <v>0</v>
      </c>
      <c r="S72" s="27">
        <f t="shared" si="16"/>
        <v>0</v>
      </c>
      <c r="T72" s="27">
        <f t="shared" si="16"/>
        <v>0</v>
      </c>
      <c r="U72" s="27">
        <f t="shared" si="16"/>
        <v>0</v>
      </c>
      <c r="V72" s="27">
        <f t="shared" si="16"/>
        <v>0</v>
      </c>
      <c r="W72" s="27">
        <f t="shared" si="16"/>
        <v>0</v>
      </c>
      <c r="X72" s="27">
        <f t="shared" si="16"/>
        <v>0</v>
      </c>
      <c r="Y72" s="27">
        <f t="shared" si="16"/>
        <v>0</v>
      </c>
      <c r="Z72" s="27">
        <f t="shared" si="16"/>
        <v>0</v>
      </c>
      <c r="AA72" s="27">
        <f t="shared" si="16"/>
        <v>0</v>
      </c>
      <c r="AB72" s="27">
        <f t="shared" si="16"/>
        <v>0</v>
      </c>
      <c r="AC72" s="27">
        <f t="shared" ref="AC72" si="17">SUM(AC69:AC71)</f>
        <v>0</v>
      </c>
      <c r="AD72" s="27">
        <f t="shared" ref="AD72" si="18">SUM(AD69:AD71)</f>
        <v>0</v>
      </c>
      <c r="AE72" s="27">
        <f t="shared" ref="AE72" si="19">SUM(AE69:AE71)</f>
        <v>0</v>
      </c>
      <c r="AF72" s="27">
        <f t="shared" ref="AF72" si="20">SUM(AF69:AF71)</f>
        <v>0</v>
      </c>
      <c r="AG72" s="27">
        <f t="shared" ref="AG72" si="21">SUM(AG69:AG71)</f>
        <v>0</v>
      </c>
      <c r="AH72" s="27">
        <f t="shared" ref="AH72" si="22">SUM(AH69:AH71)</f>
        <v>0</v>
      </c>
      <c r="AI72" s="27">
        <f t="shared" ref="AI72" si="23">SUM(AI69:AI71)</f>
        <v>0</v>
      </c>
      <c r="AJ72" s="27">
        <f t="shared" ref="AJ72" si="24">SUM(AJ69:AJ71)</f>
        <v>0</v>
      </c>
      <c r="AK72" s="27">
        <f t="shared" ref="AK72" si="25">SUM(AK69:AK71)</f>
        <v>0</v>
      </c>
      <c r="AL72" s="27">
        <f t="shared" ref="AL72" si="26">SUM(AL69:AL71)</f>
        <v>0</v>
      </c>
      <c r="AM72" s="27">
        <f t="shared" ref="AM72" si="27">SUM(AM69:AM71)</f>
        <v>0</v>
      </c>
    </row>
    <row r="73" spans="4:39" x14ac:dyDescent="0.2">
      <c r="E73" s="2" t="s">
        <v>8</v>
      </c>
      <c r="F73" s="79">
        <v>7.0000000000000007E-2</v>
      </c>
      <c r="H73" s="26"/>
      <c r="I73" s="28">
        <f>-I72*$F$73</f>
        <v>0</v>
      </c>
      <c r="J73" s="28">
        <f t="shared" ref="J73:AB73" si="28">-J72*$F$73</f>
        <v>0</v>
      </c>
      <c r="K73" s="28">
        <f t="shared" si="28"/>
        <v>0</v>
      </c>
      <c r="L73" s="28">
        <f t="shared" si="28"/>
        <v>0</v>
      </c>
      <c r="M73" s="28">
        <f t="shared" si="28"/>
        <v>0</v>
      </c>
      <c r="N73" s="28">
        <f t="shared" si="28"/>
        <v>0</v>
      </c>
      <c r="O73" s="28">
        <f t="shared" si="28"/>
        <v>0</v>
      </c>
      <c r="P73" s="28">
        <f t="shared" si="28"/>
        <v>0</v>
      </c>
      <c r="Q73" s="28">
        <f t="shared" si="28"/>
        <v>0</v>
      </c>
      <c r="R73" s="28">
        <f t="shared" si="28"/>
        <v>0</v>
      </c>
      <c r="S73" s="28">
        <f t="shared" si="28"/>
        <v>0</v>
      </c>
      <c r="T73" s="28">
        <f t="shared" si="28"/>
        <v>0</v>
      </c>
      <c r="U73" s="28">
        <f t="shared" si="28"/>
        <v>0</v>
      </c>
      <c r="V73" s="28">
        <f t="shared" si="28"/>
        <v>0</v>
      </c>
      <c r="W73" s="28">
        <f t="shared" si="28"/>
        <v>0</v>
      </c>
      <c r="X73" s="28">
        <f t="shared" si="28"/>
        <v>0</v>
      </c>
      <c r="Y73" s="28">
        <f t="shared" si="28"/>
        <v>0</v>
      </c>
      <c r="Z73" s="28">
        <f t="shared" si="28"/>
        <v>0</v>
      </c>
      <c r="AA73" s="28">
        <f t="shared" si="28"/>
        <v>0</v>
      </c>
      <c r="AB73" s="28">
        <f t="shared" si="28"/>
        <v>0</v>
      </c>
      <c r="AC73" s="28">
        <f t="shared" ref="AC73" si="29">-AC72*$F$73</f>
        <v>0</v>
      </c>
      <c r="AD73" s="28">
        <f t="shared" ref="AD73" si="30">-AD72*$F$73</f>
        <v>0</v>
      </c>
      <c r="AE73" s="28">
        <f t="shared" ref="AE73" si="31">-AE72*$F$73</f>
        <v>0</v>
      </c>
      <c r="AF73" s="28">
        <f t="shared" ref="AF73" si="32">-AF72*$F$73</f>
        <v>0</v>
      </c>
      <c r="AG73" s="28">
        <f t="shared" ref="AG73" si="33">-AG72*$F$73</f>
        <v>0</v>
      </c>
      <c r="AH73" s="28">
        <f t="shared" ref="AH73" si="34">-AH72*$F$73</f>
        <v>0</v>
      </c>
      <c r="AI73" s="28">
        <f t="shared" ref="AI73" si="35">-AI72*$F$73</f>
        <v>0</v>
      </c>
      <c r="AJ73" s="28">
        <f t="shared" ref="AJ73" si="36">-AJ72*$F$73</f>
        <v>0</v>
      </c>
      <c r="AK73" s="28">
        <f t="shared" ref="AK73" si="37">-AK72*$F$73</f>
        <v>0</v>
      </c>
      <c r="AL73" s="28">
        <f t="shared" ref="AL73" si="38">-AL72*$F$73</f>
        <v>0</v>
      </c>
      <c r="AM73" s="28">
        <f t="shared" ref="AM73" si="39">-AM72*$F$73</f>
        <v>0</v>
      </c>
    </row>
    <row r="74" spans="4:39" x14ac:dyDescent="0.2">
      <c r="D74" s="101"/>
      <c r="E74" s="101" t="s">
        <v>17</v>
      </c>
      <c r="F74" s="102"/>
      <c r="G74" s="103"/>
      <c r="H74" s="104"/>
      <c r="I74" s="105">
        <f>SUM(I72:I73)</f>
        <v>0</v>
      </c>
      <c r="J74" s="105">
        <f t="shared" ref="J74:AB74" si="40">SUM(J72:J73)</f>
        <v>0</v>
      </c>
      <c r="K74" s="105">
        <f t="shared" si="40"/>
        <v>0</v>
      </c>
      <c r="L74" s="105">
        <f t="shared" si="40"/>
        <v>0</v>
      </c>
      <c r="M74" s="105">
        <f t="shared" si="40"/>
        <v>0</v>
      </c>
      <c r="N74" s="105">
        <f t="shared" si="40"/>
        <v>0</v>
      </c>
      <c r="O74" s="105">
        <f t="shared" si="40"/>
        <v>0</v>
      </c>
      <c r="P74" s="105">
        <f t="shared" si="40"/>
        <v>0</v>
      </c>
      <c r="Q74" s="105">
        <f t="shared" si="40"/>
        <v>0</v>
      </c>
      <c r="R74" s="105">
        <f t="shared" si="40"/>
        <v>0</v>
      </c>
      <c r="S74" s="105">
        <f t="shared" si="40"/>
        <v>0</v>
      </c>
      <c r="T74" s="105">
        <f t="shared" si="40"/>
        <v>0</v>
      </c>
      <c r="U74" s="105">
        <f t="shared" si="40"/>
        <v>0</v>
      </c>
      <c r="V74" s="105">
        <f t="shared" si="40"/>
        <v>0</v>
      </c>
      <c r="W74" s="105">
        <f t="shared" si="40"/>
        <v>0</v>
      </c>
      <c r="X74" s="105">
        <f t="shared" si="40"/>
        <v>0</v>
      </c>
      <c r="Y74" s="105">
        <f t="shared" si="40"/>
        <v>0</v>
      </c>
      <c r="Z74" s="105">
        <f t="shared" si="40"/>
        <v>0</v>
      </c>
      <c r="AA74" s="105">
        <f t="shared" si="40"/>
        <v>0</v>
      </c>
      <c r="AB74" s="105">
        <f t="shared" si="40"/>
        <v>0</v>
      </c>
      <c r="AC74" s="105">
        <f t="shared" ref="AC74" si="41">SUM(AC72:AC73)</f>
        <v>0</v>
      </c>
      <c r="AD74" s="105">
        <f t="shared" ref="AD74" si="42">SUM(AD72:AD73)</f>
        <v>0</v>
      </c>
      <c r="AE74" s="105">
        <f t="shared" ref="AE74" si="43">SUM(AE72:AE73)</f>
        <v>0</v>
      </c>
      <c r="AF74" s="105">
        <f t="shared" ref="AF74" si="44">SUM(AF72:AF73)</f>
        <v>0</v>
      </c>
      <c r="AG74" s="105">
        <f t="shared" ref="AG74" si="45">SUM(AG72:AG73)</f>
        <v>0</v>
      </c>
      <c r="AH74" s="105">
        <f t="shared" ref="AH74" si="46">SUM(AH72:AH73)</f>
        <v>0</v>
      </c>
      <c r="AI74" s="105">
        <f t="shared" ref="AI74" si="47">SUM(AI72:AI73)</f>
        <v>0</v>
      </c>
      <c r="AJ74" s="105">
        <f t="shared" ref="AJ74" si="48">SUM(AJ72:AJ73)</f>
        <v>0</v>
      </c>
      <c r="AK74" s="105">
        <f t="shared" ref="AK74" si="49">SUM(AK72:AK73)</f>
        <v>0</v>
      </c>
      <c r="AL74" s="105">
        <f t="shared" ref="AL74" si="50">SUM(AL72:AL73)</f>
        <v>0</v>
      </c>
      <c r="AM74" s="105">
        <f t="shared" ref="AM74" si="51">SUM(AM72:AM73)</f>
        <v>0</v>
      </c>
    </row>
    <row r="75" spans="4:39" x14ac:dyDescent="0.2">
      <c r="D75" s="45"/>
      <c r="F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4:39" x14ac:dyDescent="0.2">
      <c r="D76" s="39"/>
      <c r="E76" s="21" t="s">
        <v>3</v>
      </c>
      <c r="F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4:39" x14ac:dyDescent="0.2">
      <c r="E77" s="22" t="s">
        <v>9</v>
      </c>
      <c r="F77" s="59"/>
      <c r="G77" s="3" t="s">
        <v>100</v>
      </c>
      <c r="H77" s="26"/>
      <c r="I77" s="28">
        <f>-$F77*I74</f>
        <v>0</v>
      </c>
      <c r="J77" s="28">
        <f t="shared" ref="J77:AM77" si="52">I77*(1+$F$55)</f>
        <v>0</v>
      </c>
      <c r="K77" s="28">
        <f t="shared" si="52"/>
        <v>0</v>
      </c>
      <c r="L77" s="28">
        <f t="shared" si="52"/>
        <v>0</v>
      </c>
      <c r="M77" s="28">
        <f t="shared" si="52"/>
        <v>0</v>
      </c>
      <c r="N77" s="28">
        <f t="shared" si="52"/>
        <v>0</v>
      </c>
      <c r="O77" s="28">
        <f t="shared" si="52"/>
        <v>0</v>
      </c>
      <c r="P77" s="28">
        <f t="shared" si="52"/>
        <v>0</v>
      </c>
      <c r="Q77" s="28">
        <f t="shared" si="52"/>
        <v>0</v>
      </c>
      <c r="R77" s="28">
        <f t="shared" si="52"/>
        <v>0</v>
      </c>
      <c r="S77" s="28">
        <f t="shared" si="52"/>
        <v>0</v>
      </c>
      <c r="T77" s="28">
        <f t="shared" si="52"/>
        <v>0</v>
      </c>
      <c r="U77" s="28">
        <f t="shared" si="52"/>
        <v>0</v>
      </c>
      <c r="V77" s="28">
        <f t="shared" si="52"/>
        <v>0</v>
      </c>
      <c r="W77" s="28">
        <f t="shared" si="52"/>
        <v>0</v>
      </c>
      <c r="X77" s="28">
        <f t="shared" si="52"/>
        <v>0</v>
      </c>
      <c r="Y77" s="28">
        <f t="shared" si="52"/>
        <v>0</v>
      </c>
      <c r="Z77" s="28">
        <f t="shared" si="52"/>
        <v>0</v>
      </c>
      <c r="AA77" s="28">
        <f t="shared" si="52"/>
        <v>0</v>
      </c>
      <c r="AB77" s="28">
        <f t="shared" si="52"/>
        <v>0</v>
      </c>
      <c r="AC77" s="28">
        <f t="shared" si="52"/>
        <v>0</v>
      </c>
      <c r="AD77" s="28">
        <f t="shared" si="52"/>
        <v>0</v>
      </c>
      <c r="AE77" s="28">
        <f t="shared" si="52"/>
        <v>0</v>
      </c>
      <c r="AF77" s="28">
        <f t="shared" si="52"/>
        <v>0</v>
      </c>
      <c r="AG77" s="28">
        <f t="shared" si="52"/>
        <v>0</v>
      </c>
      <c r="AH77" s="28">
        <f t="shared" si="52"/>
        <v>0</v>
      </c>
      <c r="AI77" s="28">
        <f t="shared" si="52"/>
        <v>0</v>
      </c>
      <c r="AJ77" s="28">
        <f t="shared" si="52"/>
        <v>0</v>
      </c>
      <c r="AK77" s="28">
        <f t="shared" si="52"/>
        <v>0</v>
      </c>
      <c r="AL77" s="28">
        <f t="shared" si="52"/>
        <v>0</v>
      </c>
      <c r="AM77" s="28">
        <f t="shared" si="52"/>
        <v>0</v>
      </c>
    </row>
    <row r="78" spans="4:39" x14ac:dyDescent="0.2">
      <c r="E78" s="22" t="s">
        <v>10</v>
      </c>
      <c r="F78" s="51"/>
      <c r="G78" s="3" t="s">
        <v>100</v>
      </c>
      <c r="H78" s="26"/>
      <c r="I78" s="28">
        <f t="shared" ref="I78:I85" si="53">-F78</f>
        <v>0</v>
      </c>
      <c r="J78" s="28">
        <f t="shared" ref="J78:AM78" si="54">I78*(1+$F$55)</f>
        <v>0</v>
      </c>
      <c r="K78" s="28">
        <f t="shared" si="54"/>
        <v>0</v>
      </c>
      <c r="L78" s="28">
        <f t="shared" si="54"/>
        <v>0</v>
      </c>
      <c r="M78" s="28">
        <f t="shared" si="54"/>
        <v>0</v>
      </c>
      <c r="N78" s="28">
        <f t="shared" si="54"/>
        <v>0</v>
      </c>
      <c r="O78" s="28">
        <f t="shared" si="54"/>
        <v>0</v>
      </c>
      <c r="P78" s="28">
        <f t="shared" si="54"/>
        <v>0</v>
      </c>
      <c r="Q78" s="28">
        <f t="shared" si="54"/>
        <v>0</v>
      </c>
      <c r="R78" s="28">
        <f t="shared" si="54"/>
        <v>0</v>
      </c>
      <c r="S78" s="28">
        <f t="shared" si="54"/>
        <v>0</v>
      </c>
      <c r="T78" s="28">
        <f t="shared" si="54"/>
        <v>0</v>
      </c>
      <c r="U78" s="28">
        <f t="shared" si="54"/>
        <v>0</v>
      </c>
      <c r="V78" s="28">
        <f t="shared" si="54"/>
        <v>0</v>
      </c>
      <c r="W78" s="28">
        <f t="shared" si="54"/>
        <v>0</v>
      </c>
      <c r="X78" s="28">
        <f t="shared" si="54"/>
        <v>0</v>
      </c>
      <c r="Y78" s="28">
        <f t="shared" si="54"/>
        <v>0</v>
      </c>
      <c r="Z78" s="28">
        <f t="shared" si="54"/>
        <v>0</v>
      </c>
      <c r="AA78" s="28">
        <f t="shared" si="54"/>
        <v>0</v>
      </c>
      <c r="AB78" s="28">
        <f t="shared" si="54"/>
        <v>0</v>
      </c>
      <c r="AC78" s="28">
        <f t="shared" si="54"/>
        <v>0</v>
      </c>
      <c r="AD78" s="28">
        <f t="shared" si="54"/>
        <v>0</v>
      </c>
      <c r="AE78" s="28">
        <f t="shared" si="54"/>
        <v>0</v>
      </c>
      <c r="AF78" s="28">
        <f t="shared" si="54"/>
        <v>0</v>
      </c>
      <c r="AG78" s="28">
        <f t="shared" si="54"/>
        <v>0</v>
      </c>
      <c r="AH78" s="28">
        <f t="shared" si="54"/>
        <v>0</v>
      </c>
      <c r="AI78" s="28">
        <f t="shared" si="54"/>
        <v>0</v>
      </c>
      <c r="AJ78" s="28">
        <f t="shared" si="54"/>
        <v>0</v>
      </c>
      <c r="AK78" s="28">
        <f t="shared" si="54"/>
        <v>0</v>
      </c>
      <c r="AL78" s="28">
        <f t="shared" si="54"/>
        <v>0</v>
      </c>
      <c r="AM78" s="28">
        <f t="shared" si="54"/>
        <v>0</v>
      </c>
    </row>
    <row r="79" spans="4:39" x14ac:dyDescent="0.2">
      <c r="E79" s="22" t="s">
        <v>120</v>
      </c>
      <c r="F79" s="51"/>
      <c r="G79" s="3" t="s">
        <v>100</v>
      </c>
      <c r="H79" s="26"/>
      <c r="I79" s="28">
        <f t="shared" si="53"/>
        <v>0</v>
      </c>
      <c r="J79" s="28">
        <f t="shared" ref="J79:AM79" si="55">I79*(1+$F$55)</f>
        <v>0</v>
      </c>
      <c r="K79" s="28">
        <f t="shared" si="55"/>
        <v>0</v>
      </c>
      <c r="L79" s="28">
        <f t="shared" si="55"/>
        <v>0</v>
      </c>
      <c r="M79" s="28">
        <f t="shared" si="55"/>
        <v>0</v>
      </c>
      <c r="N79" s="28">
        <f t="shared" si="55"/>
        <v>0</v>
      </c>
      <c r="O79" s="28">
        <f t="shared" si="55"/>
        <v>0</v>
      </c>
      <c r="P79" s="28">
        <f t="shared" si="55"/>
        <v>0</v>
      </c>
      <c r="Q79" s="28">
        <f t="shared" si="55"/>
        <v>0</v>
      </c>
      <c r="R79" s="28">
        <f t="shared" si="55"/>
        <v>0</v>
      </c>
      <c r="S79" s="28">
        <f t="shared" si="55"/>
        <v>0</v>
      </c>
      <c r="T79" s="28">
        <f t="shared" si="55"/>
        <v>0</v>
      </c>
      <c r="U79" s="28">
        <f t="shared" si="55"/>
        <v>0</v>
      </c>
      <c r="V79" s="28">
        <f t="shared" si="55"/>
        <v>0</v>
      </c>
      <c r="W79" s="28">
        <f t="shared" si="55"/>
        <v>0</v>
      </c>
      <c r="X79" s="28">
        <f t="shared" si="55"/>
        <v>0</v>
      </c>
      <c r="Y79" s="28">
        <f t="shared" si="55"/>
        <v>0</v>
      </c>
      <c r="Z79" s="28">
        <f t="shared" si="55"/>
        <v>0</v>
      </c>
      <c r="AA79" s="28">
        <f t="shared" si="55"/>
        <v>0</v>
      </c>
      <c r="AB79" s="28">
        <f t="shared" si="55"/>
        <v>0</v>
      </c>
      <c r="AC79" s="28">
        <f t="shared" si="55"/>
        <v>0</v>
      </c>
      <c r="AD79" s="28">
        <f t="shared" si="55"/>
        <v>0</v>
      </c>
      <c r="AE79" s="28">
        <f t="shared" si="55"/>
        <v>0</v>
      </c>
      <c r="AF79" s="28">
        <f t="shared" si="55"/>
        <v>0</v>
      </c>
      <c r="AG79" s="28">
        <f t="shared" si="55"/>
        <v>0</v>
      </c>
      <c r="AH79" s="28">
        <f t="shared" si="55"/>
        <v>0</v>
      </c>
      <c r="AI79" s="28">
        <f t="shared" si="55"/>
        <v>0</v>
      </c>
      <c r="AJ79" s="28">
        <f t="shared" si="55"/>
        <v>0</v>
      </c>
      <c r="AK79" s="28">
        <f t="shared" si="55"/>
        <v>0</v>
      </c>
      <c r="AL79" s="28">
        <f t="shared" si="55"/>
        <v>0</v>
      </c>
      <c r="AM79" s="28">
        <f t="shared" si="55"/>
        <v>0</v>
      </c>
    </row>
    <row r="80" spans="4:39" x14ac:dyDescent="0.2">
      <c r="E80" s="22" t="s">
        <v>11</v>
      </c>
      <c r="F80" s="51"/>
      <c r="G80" s="3" t="s">
        <v>100</v>
      </c>
      <c r="H80" s="26"/>
      <c r="I80" s="28">
        <f t="shared" si="53"/>
        <v>0</v>
      </c>
      <c r="J80" s="28">
        <f t="shared" ref="J80:AM80" si="56">I80*(1+$F$55)</f>
        <v>0</v>
      </c>
      <c r="K80" s="28">
        <f t="shared" si="56"/>
        <v>0</v>
      </c>
      <c r="L80" s="28">
        <f t="shared" si="56"/>
        <v>0</v>
      </c>
      <c r="M80" s="28">
        <f t="shared" si="56"/>
        <v>0</v>
      </c>
      <c r="N80" s="28">
        <f t="shared" si="56"/>
        <v>0</v>
      </c>
      <c r="O80" s="28">
        <f t="shared" si="56"/>
        <v>0</v>
      </c>
      <c r="P80" s="28">
        <f t="shared" si="56"/>
        <v>0</v>
      </c>
      <c r="Q80" s="28">
        <f t="shared" si="56"/>
        <v>0</v>
      </c>
      <c r="R80" s="28">
        <f t="shared" si="56"/>
        <v>0</v>
      </c>
      <c r="S80" s="28">
        <f t="shared" si="56"/>
        <v>0</v>
      </c>
      <c r="T80" s="28">
        <f t="shared" si="56"/>
        <v>0</v>
      </c>
      <c r="U80" s="28">
        <f t="shared" si="56"/>
        <v>0</v>
      </c>
      <c r="V80" s="28">
        <f t="shared" si="56"/>
        <v>0</v>
      </c>
      <c r="W80" s="28">
        <f t="shared" si="56"/>
        <v>0</v>
      </c>
      <c r="X80" s="28">
        <f t="shared" si="56"/>
        <v>0</v>
      </c>
      <c r="Y80" s="28">
        <f t="shared" si="56"/>
        <v>0</v>
      </c>
      <c r="Z80" s="28">
        <f t="shared" si="56"/>
        <v>0</v>
      </c>
      <c r="AA80" s="28">
        <f t="shared" si="56"/>
        <v>0</v>
      </c>
      <c r="AB80" s="28">
        <f t="shared" si="56"/>
        <v>0</v>
      </c>
      <c r="AC80" s="28">
        <f t="shared" si="56"/>
        <v>0</v>
      </c>
      <c r="AD80" s="28">
        <f t="shared" si="56"/>
        <v>0</v>
      </c>
      <c r="AE80" s="28">
        <f t="shared" si="56"/>
        <v>0</v>
      </c>
      <c r="AF80" s="28">
        <f t="shared" si="56"/>
        <v>0</v>
      </c>
      <c r="AG80" s="28">
        <f t="shared" si="56"/>
        <v>0</v>
      </c>
      <c r="AH80" s="28">
        <f t="shared" si="56"/>
        <v>0</v>
      </c>
      <c r="AI80" s="28">
        <f t="shared" si="56"/>
        <v>0</v>
      </c>
      <c r="AJ80" s="28">
        <f t="shared" si="56"/>
        <v>0</v>
      </c>
      <c r="AK80" s="28">
        <f t="shared" si="56"/>
        <v>0</v>
      </c>
      <c r="AL80" s="28">
        <f t="shared" si="56"/>
        <v>0</v>
      </c>
      <c r="AM80" s="28">
        <f t="shared" si="56"/>
        <v>0</v>
      </c>
    </row>
    <row r="81" spans="3:39" x14ac:dyDescent="0.2">
      <c r="E81" s="22" t="s">
        <v>12</v>
      </c>
      <c r="F81" s="51"/>
      <c r="G81" s="3" t="s">
        <v>100</v>
      </c>
      <c r="H81" s="26"/>
      <c r="I81" s="28">
        <f t="shared" si="53"/>
        <v>0</v>
      </c>
      <c r="J81" s="28">
        <f t="shared" ref="J81:AM81" si="57">I81*(1+$F$55)</f>
        <v>0</v>
      </c>
      <c r="K81" s="28">
        <f t="shared" si="57"/>
        <v>0</v>
      </c>
      <c r="L81" s="28">
        <f t="shared" si="57"/>
        <v>0</v>
      </c>
      <c r="M81" s="28">
        <f t="shared" si="57"/>
        <v>0</v>
      </c>
      <c r="N81" s="28">
        <f t="shared" si="57"/>
        <v>0</v>
      </c>
      <c r="O81" s="28">
        <f t="shared" si="57"/>
        <v>0</v>
      </c>
      <c r="P81" s="28">
        <f t="shared" si="57"/>
        <v>0</v>
      </c>
      <c r="Q81" s="28">
        <f t="shared" si="57"/>
        <v>0</v>
      </c>
      <c r="R81" s="28">
        <f t="shared" si="57"/>
        <v>0</v>
      </c>
      <c r="S81" s="28">
        <f t="shared" si="57"/>
        <v>0</v>
      </c>
      <c r="T81" s="28">
        <f t="shared" si="57"/>
        <v>0</v>
      </c>
      <c r="U81" s="28">
        <f t="shared" si="57"/>
        <v>0</v>
      </c>
      <c r="V81" s="28">
        <f t="shared" si="57"/>
        <v>0</v>
      </c>
      <c r="W81" s="28">
        <f t="shared" si="57"/>
        <v>0</v>
      </c>
      <c r="X81" s="28">
        <f t="shared" si="57"/>
        <v>0</v>
      </c>
      <c r="Y81" s="28">
        <f t="shared" si="57"/>
        <v>0</v>
      </c>
      <c r="Z81" s="28">
        <f t="shared" si="57"/>
        <v>0</v>
      </c>
      <c r="AA81" s="28">
        <f t="shared" si="57"/>
        <v>0</v>
      </c>
      <c r="AB81" s="28">
        <f t="shared" si="57"/>
        <v>0</v>
      </c>
      <c r="AC81" s="28">
        <f t="shared" si="57"/>
        <v>0</v>
      </c>
      <c r="AD81" s="28">
        <f t="shared" si="57"/>
        <v>0</v>
      </c>
      <c r="AE81" s="28">
        <f t="shared" si="57"/>
        <v>0</v>
      </c>
      <c r="AF81" s="28">
        <f t="shared" si="57"/>
        <v>0</v>
      </c>
      <c r="AG81" s="28">
        <f t="shared" si="57"/>
        <v>0</v>
      </c>
      <c r="AH81" s="28">
        <f t="shared" si="57"/>
        <v>0</v>
      </c>
      <c r="AI81" s="28">
        <f t="shared" si="57"/>
        <v>0</v>
      </c>
      <c r="AJ81" s="28">
        <f t="shared" si="57"/>
        <v>0</v>
      </c>
      <c r="AK81" s="28">
        <f t="shared" si="57"/>
        <v>0</v>
      </c>
      <c r="AL81" s="28">
        <f t="shared" si="57"/>
        <v>0</v>
      </c>
      <c r="AM81" s="28">
        <f t="shared" si="57"/>
        <v>0</v>
      </c>
    </row>
    <row r="82" spans="3:39" x14ac:dyDescent="0.2">
      <c r="E82" s="22" t="s">
        <v>13</v>
      </c>
      <c r="F82" s="51"/>
      <c r="G82" s="3" t="s">
        <v>100</v>
      </c>
      <c r="H82" s="26"/>
      <c r="I82" s="28">
        <f t="shared" si="53"/>
        <v>0</v>
      </c>
      <c r="J82" s="28">
        <f t="shared" ref="J82:AM82" si="58">I82*(1+$F$55)</f>
        <v>0</v>
      </c>
      <c r="K82" s="28">
        <f t="shared" si="58"/>
        <v>0</v>
      </c>
      <c r="L82" s="28">
        <f t="shared" si="58"/>
        <v>0</v>
      </c>
      <c r="M82" s="28">
        <f t="shared" si="58"/>
        <v>0</v>
      </c>
      <c r="N82" s="28">
        <f t="shared" si="58"/>
        <v>0</v>
      </c>
      <c r="O82" s="28">
        <f t="shared" si="58"/>
        <v>0</v>
      </c>
      <c r="P82" s="28">
        <f t="shared" si="58"/>
        <v>0</v>
      </c>
      <c r="Q82" s="28">
        <f t="shared" si="58"/>
        <v>0</v>
      </c>
      <c r="R82" s="28">
        <f t="shared" si="58"/>
        <v>0</v>
      </c>
      <c r="S82" s="28">
        <f t="shared" si="58"/>
        <v>0</v>
      </c>
      <c r="T82" s="28">
        <f t="shared" si="58"/>
        <v>0</v>
      </c>
      <c r="U82" s="28">
        <f t="shared" si="58"/>
        <v>0</v>
      </c>
      <c r="V82" s="28">
        <f t="shared" si="58"/>
        <v>0</v>
      </c>
      <c r="W82" s="28">
        <f t="shared" si="58"/>
        <v>0</v>
      </c>
      <c r="X82" s="28">
        <f t="shared" si="58"/>
        <v>0</v>
      </c>
      <c r="Y82" s="28">
        <f t="shared" si="58"/>
        <v>0</v>
      </c>
      <c r="Z82" s="28">
        <f t="shared" si="58"/>
        <v>0</v>
      </c>
      <c r="AA82" s="28">
        <f t="shared" si="58"/>
        <v>0</v>
      </c>
      <c r="AB82" s="28">
        <f t="shared" si="58"/>
        <v>0</v>
      </c>
      <c r="AC82" s="28">
        <f t="shared" si="58"/>
        <v>0</v>
      </c>
      <c r="AD82" s="28">
        <f t="shared" si="58"/>
        <v>0</v>
      </c>
      <c r="AE82" s="28">
        <f t="shared" si="58"/>
        <v>0</v>
      </c>
      <c r="AF82" s="28">
        <f t="shared" si="58"/>
        <v>0</v>
      </c>
      <c r="AG82" s="28">
        <f t="shared" si="58"/>
        <v>0</v>
      </c>
      <c r="AH82" s="28">
        <f t="shared" si="58"/>
        <v>0</v>
      </c>
      <c r="AI82" s="28">
        <f t="shared" si="58"/>
        <v>0</v>
      </c>
      <c r="AJ82" s="28">
        <f t="shared" si="58"/>
        <v>0</v>
      </c>
      <c r="AK82" s="28">
        <f t="shared" si="58"/>
        <v>0</v>
      </c>
      <c r="AL82" s="28">
        <f t="shared" si="58"/>
        <v>0</v>
      </c>
      <c r="AM82" s="28">
        <f t="shared" si="58"/>
        <v>0</v>
      </c>
    </row>
    <row r="83" spans="3:39" x14ac:dyDescent="0.2">
      <c r="E83" s="22" t="s">
        <v>14</v>
      </c>
      <c r="F83" s="51"/>
      <c r="G83" s="3" t="s">
        <v>100</v>
      </c>
      <c r="H83" s="26"/>
      <c r="I83" s="28">
        <f t="shared" si="53"/>
        <v>0</v>
      </c>
      <c r="J83" s="28">
        <f t="shared" ref="J83:AM83" si="59">I83*(1+$F$55)</f>
        <v>0</v>
      </c>
      <c r="K83" s="28">
        <f t="shared" si="59"/>
        <v>0</v>
      </c>
      <c r="L83" s="28">
        <f t="shared" si="59"/>
        <v>0</v>
      </c>
      <c r="M83" s="28">
        <f t="shared" si="59"/>
        <v>0</v>
      </c>
      <c r="N83" s="28">
        <f t="shared" si="59"/>
        <v>0</v>
      </c>
      <c r="O83" s="28">
        <f t="shared" si="59"/>
        <v>0</v>
      </c>
      <c r="P83" s="28">
        <f t="shared" si="59"/>
        <v>0</v>
      </c>
      <c r="Q83" s="28">
        <f t="shared" si="59"/>
        <v>0</v>
      </c>
      <c r="R83" s="28">
        <f t="shared" si="59"/>
        <v>0</v>
      </c>
      <c r="S83" s="28">
        <f t="shared" si="59"/>
        <v>0</v>
      </c>
      <c r="T83" s="28">
        <f t="shared" si="59"/>
        <v>0</v>
      </c>
      <c r="U83" s="28">
        <f t="shared" si="59"/>
        <v>0</v>
      </c>
      <c r="V83" s="28">
        <f t="shared" si="59"/>
        <v>0</v>
      </c>
      <c r="W83" s="28">
        <f t="shared" si="59"/>
        <v>0</v>
      </c>
      <c r="X83" s="28">
        <f t="shared" si="59"/>
        <v>0</v>
      </c>
      <c r="Y83" s="28">
        <f t="shared" si="59"/>
        <v>0</v>
      </c>
      <c r="Z83" s="28">
        <f t="shared" si="59"/>
        <v>0</v>
      </c>
      <c r="AA83" s="28">
        <f t="shared" si="59"/>
        <v>0</v>
      </c>
      <c r="AB83" s="28">
        <f t="shared" si="59"/>
        <v>0</v>
      </c>
      <c r="AC83" s="28">
        <f t="shared" si="59"/>
        <v>0</v>
      </c>
      <c r="AD83" s="28">
        <f t="shared" si="59"/>
        <v>0</v>
      </c>
      <c r="AE83" s="28">
        <f t="shared" si="59"/>
        <v>0</v>
      </c>
      <c r="AF83" s="28">
        <f t="shared" si="59"/>
        <v>0</v>
      </c>
      <c r="AG83" s="28">
        <f t="shared" si="59"/>
        <v>0</v>
      </c>
      <c r="AH83" s="28">
        <f t="shared" si="59"/>
        <v>0</v>
      </c>
      <c r="AI83" s="28">
        <f t="shared" si="59"/>
        <v>0</v>
      </c>
      <c r="AJ83" s="28">
        <f t="shared" si="59"/>
        <v>0</v>
      </c>
      <c r="AK83" s="28">
        <f t="shared" si="59"/>
        <v>0</v>
      </c>
      <c r="AL83" s="28">
        <f t="shared" si="59"/>
        <v>0</v>
      </c>
      <c r="AM83" s="28">
        <f t="shared" si="59"/>
        <v>0</v>
      </c>
    </row>
    <row r="84" spans="3:39" x14ac:dyDescent="0.2">
      <c r="E84" s="22" t="s">
        <v>16</v>
      </c>
      <c r="F84" s="51"/>
      <c r="G84" s="3" t="s">
        <v>100</v>
      </c>
      <c r="H84" s="26"/>
      <c r="I84" s="28">
        <f t="shared" si="53"/>
        <v>0</v>
      </c>
      <c r="J84" s="28">
        <f t="shared" ref="J84:AM84" si="60">I84*(1+$F$55)</f>
        <v>0</v>
      </c>
      <c r="K84" s="28">
        <f t="shared" si="60"/>
        <v>0</v>
      </c>
      <c r="L84" s="28">
        <f t="shared" si="60"/>
        <v>0</v>
      </c>
      <c r="M84" s="28">
        <f t="shared" si="60"/>
        <v>0</v>
      </c>
      <c r="N84" s="28">
        <f t="shared" si="60"/>
        <v>0</v>
      </c>
      <c r="O84" s="28">
        <f t="shared" si="60"/>
        <v>0</v>
      </c>
      <c r="P84" s="28">
        <f t="shared" si="60"/>
        <v>0</v>
      </c>
      <c r="Q84" s="28">
        <f t="shared" si="60"/>
        <v>0</v>
      </c>
      <c r="R84" s="28">
        <f t="shared" si="60"/>
        <v>0</v>
      </c>
      <c r="S84" s="28">
        <f t="shared" si="60"/>
        <v>0</v>
      </c>
      <c r="T84" s="28">
        <f t="shared" si="60"/>
        <v>0</v>
      </c>
      <c r="U84" s="28">
        <f t="shared" si="60"/>
        <v>0</v>
      </c>
      <c r="V84" s="28">
        <f t="shared" si="60"/>
        <v>0</v>
      </c>
      <c r="W84" s="28">
        <f t="shared" si="60"/>
        <v>0</v>
      </c>
      <c r="X84" s="28">
        <f t="shared" si="60"/>
        <v>0</v>
      </c>
      <c r="Y84" s="28">
        <f t="shared" si="60"/>
        <v>0</v>
      </c>
      <c r="Z84" s="28">
        <f t="shared" si="60"/>
        <v>0</v>
      </c>
      <c r="AA84" s="28">
        <f t="shared" si="60"/>
        <v>0</v>
      </c>
      <c r="AB84" s="28">
        <f t="shared" si="60"/>
        <v>0</v>
      </c>
      <c r="AC84" s="28">
        <f t="shared" si="60"/>
        <v>0</v>
      </c>
      <c r="AD84" s="28">
        <f t="shared" si="60"/>
        <v>0</v>
      </c>
      <c r="AE84" s="28">
        <f t="shared" si="60"/>
        <v>0</v>
      </c>
      <c r="AF84" s="28">
        <f t="shared" si="60"/>
        <v>0</v>
      </c>
      <c r="AG84" s="28">
        <f t="shared" si="60"/>
        <v>0</v>
      </c>
      <c r="AH84" s="28">
        <f t="shared" si="60"/>
        <v>0</v>
      </c>
      <c r="AI84" s="28">
        <f t="shared" si="60"/>
        <v>0</v>
      </c>
      <c r="AJ84" s="28">
        <f t="shared" si="60"/>
        <v>0</v>
      </c>
      <c r="AK84" s="28">
        <f t="shared" si="60"/>
        <v>0</v>
      </c>
      <c r="AL84" s="28">
        <f t="shared" si="60"/>
        <v>0</v>
      </c>
      <c r="AM84" s="28">
        <f t="shared" si="60"/>
        <v>0</v>
      </c>
    </row>
    <row r="85" spans="3:39" x14ac:dyDescent="0.2">
      <c r="E85" s="2" t="s">
        <v>15</v>
      </c>
      <c r="F85" s="51"/>
      <c r="G85" s="3" t="s">
        <v>100</v>
      </c>
      <c r="H85" s="26"/>
      <c r="I85" s="28">
        <f t="shared" si="53"/>
        <v>0</v>
      </c>
      <c r="J85" s="28">
        <f t="shared" ref="J85:AM85" si="61">I85*(1+$F$55)</f>
        <v>0</v>
      </c>
      <c r="K85" s="28">
        <f t="shared" si="61"/>
        <v>0</v>
      </c>
      <c r="L85" s="28">
        <f t="shared" si="61"/>
        <v>0</v>
      </c>
      <c r="M85" s="28">
        <f t="shared" si="61"/>
        <v>0</v>
      </c>
      <c r="N85" s="28">
        <f t="shared" si="61"/>
        <v>0</v>
      </c>
      <c r="O85" s="28">
        <f t="shared" si="61"/>
        <v>0</v>
      </c>
      <c r="P85" s="28">
        <f t="shared" si="61"/>
        <v>0</v>
      </c>
      <c r="Q85" s="28">
        <f t="shared" si="61"/>
        <v>0</v>
      </c>
      <c r="R85" s="28">
        <f t="shared" si="61"/>
        <v>0</v>
      </c>
      <c r="S85" s="28">
        <f t="shared" si="61"/>
        <v>0</v>
      </c>
      <c r="T85" s="28">
        <f t="shared" si="61"/>
        <v>0</v>
      </c>
      <c r="U85" s="28">
        <f t="shared" si="61"/>
        <v>0</v>
      </c>
      <c r="V85" s="28">
        <f t="shared" si="61"/>
        <v>0</v>
      </c>
      <c r="W85" s="28">
        <f t="shared" si="61"/>
        <v>0</v>
      </c>
      <c r="X85" s="28">
        <f t="shared" si="61"/>
        <v>0</v>
      </c>
      <c r="Y85" s="28">
        <f t="shared" si="61"/>
        <v>0</v>
      </c>
      <c r="Z85" s="28">
        <f t="shared" si="61"/>
        <v>0</v>
      </c>
      <c r="AA85" s="28">
        <f t="shared" si="61"/>
        <v>0</v>
      </c>
      <c r="AB85" s="28">
        <f t="shared" si="61"/>
        <v>0</v>
      </c>
      <c r="AC85" s="28">
        <f t="shared" si="61"/>
        <v>0</v>
      </c>
      <c r="AD85" s="28">
        <f t="shared" si="61"/>
        <v>0</v>
      </c>
      <c r="AE85" s="28">
        <f t="shared" si="61"/>
        <v>0</v>
      </c>
      <c r="AF85" s="28">
        <f t="shared" si="61"/>
        <v>0</v>
      </c>
      <c r="AG85" s="28">
        <f t="shared" si="61"/>
        <v>0</v>
      </c>
      <c r="AH85" s="28">
        <f t="shared" si="61"/>
        <v>0</v>
      </c>
      <c r="AI85" s="28">
        <f t="shared" si="61"/>
        <v>0</v>
      </c>
      <c r="AJ85" s="28">
        <f t="shared" si="61"/>
        <v>0</v>
      </c>
      <c r="AK85" s="28">
        <f t="shared" si="61"/>
        <v>0</v>
      </c>
      <c r="AL85" s="28">
        <f t="shared" si="61"/>
        <v>0</v>
      </c>
      <c r="AM85" s="28">
        <f t="shared" si="61"/>
        <v>0</v>
      </c>
    </row>
    <row r="86" spans="3:39" x14ac:dyDescent="0.2">
      <c r="C86" s="41"/>
      <c r="D86" s="101"/>
      <c r="E86" s="106" t="s">
        <v>4</v>
      </c>
      <c r="F86" s="107" t="e">
        <f>I86/I74</f>
        <v>#DIV/0!</v>
      </c>
      <c r="G86" s="103"/>
      <c r="H86" s="104"/>
      <c r="I86" s="108">
        <f>SUM(I77:I85)</f>
        <v>0</v>
      </c>
      <c r="J86" s="108">
        <f>SUM(J77:J85)</f>
        <v>0</v>
      </c>
      <c r="K86" s="108">
        <f t="shared" ref="K86:AB86" si="62">SUM(K77:K85)</f>
        <v>0</v>
      </c>
      <c r="L86" s="108">
        <f t="shared" si="62"/>
        <v>0</v>
      </c>
      <c r="M86" s="108">
        <f t="shared" si="62"/>
        <v>0</v>
      </c>
      <c r="N86" s="108">
        <f t="shared" si="62"/>
        <v>0</v>
      </c>
      <c r="O86" s="108">
        <f t="shared" si="62"/>
        <v>0</v>
      </c>
      <c r="P86" s="108">
        <f t="shared" si="62"/>
        <v>0</v>
      </c>
      <c r="Q86" s="108">
        <f t="shared" si="62"/>
        <v>0</v>
      </c>
      <c r="R86" s="108">
        <f t="shared" si="62"/>
        <v>0</v>
      </c>
      <c r="S86" s="108">
        <f t="shared" si="62"/>
        <v>0</v>
      </c>
      <c r="T86" s="108">
        <f t="shared" si="62"/>
        <v>0</v>
      </c>
      <c r="U86" s="108">
        <f t="shared" si="62"/>
        <v>0</v>
      </c>
      <c r="V86" s="108">
        <f t="shared" si="62"/>
        <v>0</v>
      </c>
      <c r="W86" s="108">
        <f t="shared" si="62"/>
        <v>0</v>
      </c>
      <c r="X86" s="108">
        <f t="shared" si="62"/>
        <v>0</v>
      </c>
      <c r="Y86" s="108">
        <f t="shared" si="62"/>
        <v>0</v>
      </c>
      <c r="Z86" s="108">
        <f t="shared" si="62"/>
        <v>0</v>
      </c>
      <c r="AA86" s="108">
        <f t="shared" si="62"/>
        <v>0</v>
      </c>
      <c r="AB86" s="108">
        <f t="shared" si="62"/>
        <v>0</v>
      </c>
      <c r="AC86" s="108">
        <f t="shared" ref="AC86" si="63">SUM(AC77:AC85)</f>
        <v>0</v>
      </c>
      <c r="AD86" s="108">
        <f t="shared" ref="AD86" si="64">SUM(AD77:AD85)</f>
        <v>0</v>
      </c>
      <c r="AE86" s="108">
        <f t="shared" ref="AE86" si="65">SUM(AE77:AE85)</f>
        <v>0</v>
      </c>
      <c r="AF86" s="108">
        <f t="shared" ref="AF86" si="66">SUM(AF77:AF85)</f>
        <v>0</v>
      </c>
      <c r="AG86" s="108">
        <f t="shared" ref="AG86" si="67">SUM(AG77:AG85)</f>
        <v>0</v>
      </c>
      <c r="AH86" s="108">
        <f t="shared" ref="AH86" si="68">SUM(AH77:AH85)</f>
        <v>0</v>
      </c>
      <c r="AI86" s="108">
        <f t="shared" ref="AI86" si="69">SUM(AI77:AI85)</f>
        <v>0</v>
      </c>
      <c r="AJ86" s="108">
        <f t="shared" ref="AJ86" si="70">SUM(AJ77:AJ85)</f>
        <v>0</v>
      </c>
      <c r="AK86" s="108">
        <f t="shared" ref="AK86" si="71">SUM(AK77:AK85)</f>
        <v>0</v>
      </c>
      <c r="AL86" s="108">
        <f t="shared" ref="AL86" si="72">SUM(AL77:AL85)</f>
        <v>0</v>
      </c>
      <c r="AM86" s="108">
        <f t="shared" ref="AM86" si="73">SUM(AM77:AM85)</f>
        <v>0</v>
      </c>
    </row>
    <row r="87" spans="3:39" x14ac:dyDescent="0.2">
      <c r="F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3:39" x14ac:dyDescent="0.2">
      <c r="D88" s="21"/>
      <c r="E88" s="21" t="s">
        <v>53</v>
      </c>
      <c r="F88" s="30"/>
      <c r="G88" s="4"/>
      <c r="H88" s="30"/>
      <c r="I88" s="31">
        <f>I74+I86</f>
        <v>0</v>
      </c>
      <c r="J88" s="31">
        <f>J74+J86</f>
        <v>0</v>
      </c>
      <c r="K88" s="31">
        <f t="shared" ref="K88:AB88" si="74">K74+K86</f>
        <v>0</v>
      </c>
      <c r="L88" s="31">
        <f t="shared" si="74"/>
        <v>0</v>
      </c>
      <c r="M88" s="31">
        <f t="shared" si="74"/>
        <v>0</v>
      </c>
      <c r="N88" s="31">
        <f t="shared" si="74"/>
        <v>0</v>
      </c>
      <c r="O88" s="31">
        <f t="shared" si="74"/>
        <v>0</v>
      </c>
      <c r="P88" s="31">
        <f t="shared" si="74"/>
        <v>0</v>
      </c>
      <c r="Q88" s="31">
        <f t="shared" si="74"/>
        <v>0</v>
      </c>
      <c r="R88" s="31">
        <f t="shared" si="74"/>
        <v>0</v>
      </c>
      <c r="S88" s="31">
        <f t="shared" si="74"/>
        <v>0</v>
      </c>
      <c r="T88" s="31">
        <f t="shared" si="74"/>
        <v>0</v>
      </c>
      <c r="U88" s="31">
        <f t="shared" si="74"/>
        <v>0</v>
      </c>
      <c r="V88" s="31">
        <f t="shared" si="74"/>
        <v>0</v>
      </c>
      <c r="W88" s="31">
        <f t="shared" si="74"/>
        <v>0</v>
      </c>
      <c r="X88" s="31">
        <f t="shared" si="74"/>
        <v>0</v>
      </c>
      <c r="Y88" s="31">
        <f t="shared" si="74"/>
        <v>0</v>
      </c>
      <c r="Z88" s="31">
        <f t="shared" si="74"/>
        <v>0</v>
      </c>
      <c r="AA88" s="31">
        <f t="shared" si="74"/>
        <v>0</v>
      </c>
      <c r="AB88" s="31">
        <f t="shared" si="74"/>
        <v>0</v>
      </c>
      <c r="AC88" s="31">
        <f t="shared" ref="AC88:AM88" si="75">AC74+AC86</f>
        <v>0</v>
      </c>
      <c r="AD88" s="31">
        <f t="shared" si="75"/>
        <v>0</v>
      </c>
      <c r="AE88" s="31">
        <f t="shared" si="75"/>
        <v>0</v>
      </c>
      <c r="AF88" s="31">
        <f t="shared" si="75"/>
        <v>0</v>
      </c>
      <c r="AG88" s="31">
        <f t="shared" si="75"/>
        <v>0</v>
      </c>
      <c r="AH88" s="31">
        <f t="shared" si="75"/>
        <v>0</v>
      </c>
      <c r="AI88" s="31">
        <f t="shared" si="75"/>
        <v>0</v>
      </c>
      <c r="AJ88" s="31">
        <f t="shared" si="75"/>
        <v>0</v>
      </c>
      <c r="AK88" s="31">
        <f t="shared" si="75"/>
        <v>0</v>
      </c>
      <c r="AL88" s="31">
        <f t="shared" si="75"/>
        <v>0</v>
      </c>
      <c r="AM88" s="31">
        <f t="shared" si="75"/>
        <v>0</v>
      </c>
    </row>
    <row r="89" spans="3:39" x14ac:dyDescent="0.2">
      <c r="D89" s="24"/>
      <c r="E89" s="2" t="s">
        <v>54</v>
      </c>
      <c r="F89" s="26"/>
      <c r="H89" s="27">
        <f>'1 - Cashflows and Inputs'!H31</f>
        <v>0</v>
      </c>
      <c r="I89" s="28" t="str">
        <f>'1 - Amortization Table'!E17</f>
        <v/>
      </c>
      <c r="J89" s="28" t="str">
        <f>I89</f>
        <v/>
      </c>
      <c r="K89" s="28" t="str">
        <f t="shared" ref="K89:AB89" si="76">J89</f>
        <v/>
      </c>
      <c r="L89" s="28" t="str">
        <f t="shared" si="76"/>
        <v/>
      </c>
      <c r="M89" s="28" t="str">
        <f t="shared" si="76"/>
        <v/>
      </c>
      <c r="N89" s="28" t="str">
        <f t="shared" si="76"/>
        <v/>
      </c>
      <c r="O89" s="28" t="str">
        <f t="shared" si="76"/>
        <v/>
      </c>
      <c r="P89" s="28" t="str">
        <f t="shared" si="76"/>
        <v/>
      </c>
      <c r="Q89" s="28" t="str">
        <f t="shared" si="76"/>
        <v/>
      </c>
      <c r="R89" s="28" t="str">
        <f t="shared" si="76"/>
        <v/>
      </c>
      <c r="S89" s="28" t="str">
        <f t="shared" si="76"/>
        <v/>
      </c>
      <c r="T89" s="28" t="str">
        <f t="shared" si="76"/>
        <v/>
      </c>
      <c r="U89" s="28" t="str">
        <f t="shared" si="76"/>
        <v/>
      </c>
      <c r="V89" s="28" t="str">
        <f t="shared" si="76"/>
        <v/>
      </c>
      <c r="W89" s="28" t="str">
        <f t="shared" si="76"/>
        <v/>
      </c>
      <c r="X89" s="28" t="str">
        <f t="shared" si="76"/>
        <v/>
      </c>
      <c r="Y89" s="28" t="str">
        <f t="shared" si="76"/>
        <v/>
      </c>
      <c r="Z89" s="28" t="str">
        <f t="shared" si="76"/>
        <v/>
      </c>
      <c r="AA89" s="28" t="str">
        <f t="shared" si="76"/>
        <v/>
      </c>
      <c r="AB89" s="28" t="str">
        <f t="shared" si="76"/>
        <v/>
      </c>
      <c r="AC89" s="28" t="str">
        <f t="shared" ref="AC89:AM89" si="77">AB89</f>
        <v/>
      </c>
      <c r="AD89" s="28" t="str">
        <f t="shared" si="77"/>
        <v/>
      </c>
      <c r="AE89" s="28" t="str">
        <f t="shared" si="77"/>
        <v/>
      </c>
      <c r="AF89" s="28" t="str">
        <f t="shared" si="77"/>
        <v/>
      </c>
      <c r="AG89" s="28" t="str">
        <f t="shared" si="77"/>
        <v/>
      </c>
      <c r="AH89" s="28" t="str">
        <f t="shared" si="77"/>
        <v/>
      </c>
      <c r="AI89" s="28" t="str">
        <f t="shared" si="77"/>
        <v/>
      </c>
      <c r="AJ89" s="28" t="str">
        <f t="shared" si="77"/>
        <v/>
      </c>
      <c r="AK89" s="28" t="str">
        <f t="shared" si="77"/>
        <v/>
      </c>
      <c r="AL89" s="28" t="str">
        <f t="shared" si="77"/>
        <v/>
      </c>
      <c r="AM89" s="28" t="str">
        <f t="shared" si="77"/>
        <v/>
      </c>
    </row>
    <row r="90" spans="3:39" x14ac:dyDescent="0.2">
      <c r="D90" s="110"/>
      <c r="E90" s="101" t="s">
        <v>41</v>
      </c>
      <c r="F90" s="104"/>
      <c r="G90" s="103"/>
      <c r="H90" s="104"/>
      <c r="I90" s="108" t="e">
        <f t="shared" ref="I90:AM90" si="78">I89+I88</f>
        <v>#VALUE!</v>
      </c>
      <c r="J90" s="108" t="e">
        <f t="shared" si="78"/>
        <v>#VALUE!</v>
      </c>
      <c r="K90" s="108" t="e">
        <f t="shared" si="78"/>
        <v>#VALUE!</v>
      </c>
      <c r="L90" s="108" t="e">
        <f t="shared" si="78"/>
        <v>#VALUE!</v>
      </c>
      <c r="M90" s="108" t="e">
        <f t="shared" si="78"/>
        <v>#VALUE!</v>
      </c>
      <c r="N90" s="108" t="e">
        <f t="shared" si="78"/>
        <v>#VALUE!</v>
      </c>
      <c r="O90" s="108" t="e">
        <f t="shared" si="78"/>
        <v>#VALUE!</v>
      </c>
      <c r="P90" s="108" t="e">
        <f t="shared" si="78"/>
        <v>#VALUE!</v>
      </c>
      <c r="Q90" s="108" t="e">
        <f t="shared" si="78"/>
        <v>#VALUE!</v>
      </c>
      <c r="R90" s="108" t="e">
        <f t="shared" si="78"/>
        <v>#VALUE!</v>
      </c>
      <c r="S90" s="108" t="e">
        <f t="shared" si="78"/>
        <v>#VALUE!</v>
      </c>
      <c r="T90" s="108" t="e">
        <f t="shared" si="78"/>
        <v>#VALUE!</v>
      </c>
      <c r="U90" s="108" t="e">
        <f t="shared" si="78"/>
        <v>#VALUE!</v>
      </c>
      <c r="V90" s="108" t="e">
        <f t="shared" si="78"/>
        <v>#VALUE!</v>
      </c>
      <c r="W90" s="108" t="e">
        <f t="shared" si="78"/>
        <v>#VALUE!</v>
      </c>
      <c r="X90" s="108" t="e">
        <f t="shared" si="78"/>
        <v>#VALUE!</v>
      </c>
      <c r="Y90" s="108" t="e">
        <f t="shared" si="78"/>
        <v>#VALUE!</v>
      </c>
      <c r="Z90" s="108" t="e">
        <f t="shared" si="78"/>
        <v>#VALUE!</v>
      </c>
      <c r="AA90" s="108" t="e">
        <f t="shared" si="78"/>
        <v>#VALUE!</v>
      </c>
      <c r="AB90" s="108" t="e">
        <f t="shared" si="78"/>
        <v>#VALUE!</v>
      </c>
      <c r="AC90" s="108" t="e">
        <f t="shared" si="78"/>
        <v>#VALUE!</v>
      </c>
      <c r="AD90" s="108" t="e">
        <f t="shared" si="78"/>
        <v>#VALUE!</v>
      </c>
      <c r="AE90" s="108" t="e">
        <f t="shared" si="78"/>
        <v>#VALUE!</v>
      </c>
      <c r="AF90" s="108" t="e">
        <f t="shared" si="78"/>
        <v>#VALUE!</v>
      </c>
      <c r="AG90" s="108" t="e">
        <f t="shared" si="78"/>
        <v>#VALUE!</v>
      </c>
      <c r="AH90" s="108" t="e">
        <f t="shared" si="78"/>
        <v>#VALUE!</v>
      </c>
      <c r="AI90" s="108" t="e">
        <f t="shared" si="78"/>
        <v>#VALUE!</v>
      </c>
      <c r="AJ90" s="108" t="e">
        <f t="shared" si="78"/>
        <v>#VALUE!</v>
      </c>
      <c r="AK90" s="108" t="e">
        <f t="shared" si="78"/>
        <v>#VALUE!</v>
      </c>
      <c r="AL90" s="108" t="e">
        <f t="shared" si="78"/>
        <v>#VALUE!</v>
      </c>
      <c r="AM90" s="108" t="e">
        <f t="shared" si="78"/>
        <v>#VALUE!</v>
      </c>
    </row>
    <row r="91" spans="3:39" s="43" customFormat="1" x14ac:dyDescent="0.2">
      <c r="D91" s="44"/>
      <c r="E91" s="45"/>
      <c r="F91" s="46"/>
      <c r="G91" s="74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3:39" s="43" customFormat="1" x14ac:dyDescent="0.2">
      <c r="D92" s="45" t="s">
        <v>51</v>
      </c>
      <c r="E92" s="45"/>
      <c r="F92" s="46"/>
      <c r="G92" s="74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3:39" s="43" customFormat="1" x14ac:dyDescent="0.2">
      <c r="D93" s="44"/>
      <c r="E93" s="43" t="s">
        <v>51</v>
      </c>
      <c r="F93" s="49">
        <f>F35</f>
        <v>0</v>
      </c>
      <c r="G93" s="74"/>
      <c r="I93" s="57">
        <f>H96</f>
        <v>0</v>
      </c>
      <c r="J93" s="57">
        <f t="shared" ref="J93:AL93" si="79">I96</f>
        <v>0</v>
      </c>
      <c r="K93" s="57">
        <f t="shared" si="79"/>
        <v>0</v>
      </c>
      <c r="L93" s="57">
        <f t="shared" si="79"/>
        <v>0</v>
      </c>
      <c r="M93" s="57">
        <f t="shared" si="79"/>
        <v>0</v>
      </c>
      <c r="N93" s="57">
        <f t="shared" si="79"/>
        <v>0</v>
      </c>
      <c r="O93" s="57">
        <f t="shared" si="79"/>
        <v>0</v>
      </c>
      <c r="P93" s="57">
        <f t="shared" si="79"/>
        <v>0</v>
      </c>
      <c r="Q93" s="57">
        <f t="shared" si="79"/>
        <v>0</v>
      </c>
      <c r="R93" s="57">
        <f t="shared" si="79"/>
        <v>0</v>
      </c>
      <c r="S93" s="57">
        <f t="shared" si="79"/>
        <v>0</v>
      </c>
      <c r="T93" s="57">
        <f t="shared" si="79"/>
        <v>0</v>
      </c>
      <c r="U93" s="57">
        <f t="shared" si="79"/>
        <v>0</v>
      </c>
      <c r="V93" s="57">
        <f t="shared" si="79"/>
        <v>0</v>
      </c>
      <c r="W93" s="57">
        <f t="shared" si="79"/>
        <v>0</v>
      </c>
      <c r="X93" s="57">
        <f t="shared" si="79"/>
        <v>0</v>
      </c>
      <c r="Y93" s="57">
        <f t="shared" si="79"/>
        <v>0</v>
      </c>
      <c r="Z93" s="57">
        <f t="shared" si="79"/>
        <v>0</v>
      </c>
      <c r="AA93" s="57">
        <f t="shared" si="79"/>
        <v>0</v>
      </c>
      <c r="AB93" s="57">
        <f t="shared" si="79"/>
        <v>0</v>
      </c>
      <c r="AC93" s="57">
        <f t="shared" si="79"/>
        <v>0</v>
      </c>
      <c r="AD93" s="57">
        <f t="shared" si="79"/>
        <v>0</v>
      </c>
      <c r="AE93" s="57">
        <f t="shared" si="79"/>
        <v>0</v>
      </c>
      <c r="AF93" s="57">
        <f t="shared" si="79"/>
        <v>0</v>
      </c>
      <c r="AG93" s="57">
        <f t="shared" si="79"/>
        <v>0</v>
      </c>
      <c r="AH93" s="57">
        <f t="shared" si="79"/>
        <v>0</v>
      </c>
      <c r="AI93" s="57">
        <f t="shared" si="79"/>
        <v>0</v>
      </c>
      <c r="AJ93" s="57">
        <f t="shared" si="79"/>
        <v>0</v>
      </c>
      <c r="AK93" s="57">
        <f t="shared" si="79"/>
        <v>0</v>
      </c>
      <c r="AL93" s="57">
        <f t="shared" si="79"/>
        <v>0</v>
      </c>
      <c r="AM93" s="57">
        <f>AL96</f>
        <v>0</v>
      </c>
    </row>
    <row r="94" spans="3:39" s="43" customFormat="1" x14ac:dyDescent="0.2">
      <c r="D94" s="44"/>
      <c r="E94" s="58" t="s">
        <v>60</v>
      </c>
      <c r="F94" s="49">
        <f>F43</f>
        <v>0</v>
      </c>
      <c r="G94" s="74"/>
      <c r="H94" s="46"/>
      <c r="I94" s="47">
        <f>-$F94*I93</f>
        <v>0</v>
      </c>
      <c r="J94" s="47">
        <f t="shared" ref="J94:AM94" si="80">-$F94*J93</f>
        <v>0</v>
      </c>
      <c r="K94" s="47">
        <f t="shared" si="80"/>
        <v>0</v>
      </c>
      <c r="L94" s="47">
        <f t="shared" si="80"/>
        <v>0</v>
      </c>
      <c r="M94" s="47">
        <f t="shared" si="80"/>
        <v>0</v>
      </c>
      <c r="N94" s="47">
        <f t="shared" si="80"/>
        <v>0</v>
      </c>
      <c r="O94" s="47">
        <f t="shared" si="80"/>
        <v>0</v>
      </c>
      <c r="P94" s="47">
        <f t="shared" si="80"/>
        <v>0</v>
      </c>
      <c r="Q94" s="47">
        <f t="shared" si="80"/>
        <v>0</v>
      </c>
      <c r="R94" s="47">
        <f t="shared" si="80"/>
        <v>0</v>
      </c>
      <c r="S94" s="47">
        <f t="shared" si="80"/>
        <v>0</v>
      </c>
      <c r="T94" s="47">
        <f t="shared" si="80"/>
        <v>0</v>
      </c>
      <c r="U94" s="47">
        <f t="shared" si="80"/>
        <v>0</v>
      </c>
      <c r="V94" s="47">
        <f t="shared" si="80"/>
        <v>0</v>
      </c>
      <c r="W94" s="47">
        <f t="shared" si="80"/>
        <v>0</v>
      </c>
      <c r="X94" s="47">
        <f t="shared" si="80"/>
        <v>0</v>
      </c>
      <c r="Y94" s="47">
        <f t="shared" si="80"/>
        <v>0</v>
      </c>
      <c r="Z94" s="47">
        <f t="shared" si="80"/>
        <v>0</v>
      </c>
      <c r="AA94" s="47">
        <f t="shared" si="80"/>
        <v>0</v>
      </c>
      <c r="AB94" s="47">
        <f t="shared" si="80"/>
        <v>0</v>
      </c>
      <c r="AC94" s="47">
        <f t="shared" si="80"/>
        <v>0</v>
      </c>
      <c r="AD94" s="47">
        <f t="shared" si="80"/>
        <v>0</v>
      </c>
      <c r="AE94" s="47">
        <f t="shared" si="80"/>
        <v>0</v>
      </c>
      <c r="AF94" s="47">
        <f t="shared" si="80"/>
        <v>0</v>
      </c>
      <c r="AG94" s="47">
        <f t="shared" si="80"/>
        <v>0</v>
      </c>
      <c r="AH94" s="47">
        <f t="shared" si="80"/>
        <v>0</v>
      </c>
      <c r="AI94" s="47">
        <f t="shared" si="80"/>
        <v>0</v>
      </c>
      <c r="AJ94" s="47">
        <f t="shared" si="80"/>
        <v>0</v>
      </c>
      <c r="AK94" s="47">
        <f t="shared" si="80"/>
        <v>0</v>
      </c>
      <c r="AL94" s="47">
        <f t="shared" si="80"/>
        <v>0</v>
      </c>
      <c r="AM94" s="47">
        <f t="shared" si="80"/>
        <v>0</v>
      </c>
    </row>
    <row r="95" spans="3:39" s="43" customFormat="1" x14ac:dyDescent="0.2">
      <c r="D95" s="44"/>
      <c r="E95" s="58" t="s">
        <v>121</v>
      </c>
      <c r="F95" s="49">
        <f>F44</f>
        <v>0</v>
      </c>
      <c r="G95" s="74"/>
      <c r="H95" s="46"/>
      <c r="I95" s="47">
        <f>-$F95*I93-I94</f>
        <v>0</v>
      </c>
      <c r="J95" s="47">
        <f t="shared" ref="J95:AM95" si="81">-$F95*J93-J94</f>
        <v>0</v>
      </c>
      <c r="K95" s="47">
        <f t="shared" si="81"/>
        <v>0</v>
      </c>
      <c r="L95" s="47">
        <f t="shared" si="81"/>
        <v>0</v>
      </c>
      <c r="M95" s="47">
        <f t="shared" si="81"/>
        <v>0</v>
      </c>
      <c r="N95" s="47">
        <f t="shared" si="81"/>
        <v>0</v>
      </c>
      <c r="O95" s="47">
        <f t="shared" si="81"/>
        <v>0</v>
      </c>
      <c r="P95" s="47">
        <f t="shared" si="81"/>
        <v>0</v>
      </c>
      <c r="Q95" s="47">
        <f t="shared" si="81"/>
        <v>0</v>
      </c>
      <c r="R95" s="47">
        <f t="shared" si="81"/>
        <v>0</v>
      </c>
      <c r="S95" s="47">
        <f t="shared" si="81"/>
        <v>0</v>
      </c>
      <c r="T95" s="47">
        <f t="shared" si="81"/>
        <v>0</v>
      </c>
      <c r="U95" s="47">
        <f t="shared" si="81"/>
        <v>0</v>
      </c>
      <c r="V95" s="47">
        <f t="shared" si="81"/>
        <v>0</v>
      </c>
      <c r="W95" s="47">
        <f t="shared" si="81"/>
        <v>0</v>
      </c>
      <c r="X95" s="47">
        <f t="shared" si="81"/>
        <v>0</v>
      </c>
      <c r="Y95" s="47">
        <f t="shared" si="81"/>
        <v>0</v>
      </c>
      <c r="Z95" s="47">
        <f t="shared" si="81"/>
        <v>0</v>
      </c>
      <c r="AA95" s="47">
        <f t="shared" si="81"/>
        <v>0</v>
      </c>
      <c r="AB95" s="47">
        <f t="shared" si="81"/>
        <v>0</v>
      </c>
      <c r="AC95" s="47">
        <f t="shared" si="81"/>
        <v>0</v>
      </c>
      <c r="AD95" s="47">
        <f t="shared" si="81"/>
        <v>0</v>
      </c>
      <c r="AE95" s="47">
        <f t="shared" si="81"/>
        <v>0</v>
      </c>
      <c r="AF95" s="47">
        <f t="shared" si="81"/>
        <v>0</v>
      </c>
      <c r="AG95" s="47">
        <f t="shared" si="81"/>
        <v>0</v>
      </c>
      <c r="AH95" s="47">
        <f t="shared" si="81"/>
        <v>0</v>
      </c>
      <c r="AI95" s="47">
        <f t="shared" si="81"/>
        <v>0</v>
      </c>
      <c r="AJ95" s="47">
        <f t="shared" si="81"/>
        <v>0</v>
      </c>
      <c r="AK95" s="47">
        <f t="shared" si="81"/>
        <v>0</v>
      </c>
      <c r="AL95" s="47">
        <f t="shared" si="81"/>
        <v>0</v>
      </c>
      <c r="AM95" s="47">
        <f t="shared" si="81"/>
        <v>0</v>
      </c>
    </row>
    <row r="96" spans="3:39" s="43" customFormat="1" x14ac:dyDescent="0.2">
      <c r="D96" s="44"/>
      <c r="E96" s="58" t="s">
        <v>63</v>
      </c>
      <c r="F96" s="49"/>
      <c r="G96" s="74"/>
      <c r="H96" s="50">
        <f>H35</f>
        <v>0</v>
      </c>
      <c r="I96" s="57">
        <f>I93-I95</f>
        <v>0</v>
      </c>
      <c r="J96" s="57">
        <f t="shared" ref="J96:AM96" si="82">J93-J95</f>
        <v>0</v>
      </c>
      <c r="K96" s="57">
        <f t="shared" si="82"/>
        <v>0</v>
      </c>
      <c r="L96" s="57">
        <f t="shared" si="82"/>
        <v>0</v>
      </c>
      <c r="M96" s="57">
        <f t="shared" si="82"/>
        <v>0</v>
      </c>
      <c r="N96" s="57">
        <f t="shared" si="82"/>
        <v>0</v>
      </c>
      <c r="O96" s="57">
        <f t="shared" si="82"/>
        <v>0</v>
      </c>
      <c r="P96" s="57">
        <f t="shared" si="82"/>
        <v>0</v>
      </c>
      <c r="Q96" s="57">
        <f t="shared" si="82"/>
        <v>0</v>
      </c>
      <c r="R96" s="57">
        <f t="shared" si="82"/>
        <v>0</v>
      </c>
      <c r="S96" s="57">
        <f t="shared" si="82"/>
        <v>0</v>
      </c>
      <c r="T96" s="57">
        <f t="shared" si="82"/>
        <v>0</v>
      </c>
      <c r="U96" s="57">
        <f t="shared" si="82"/>
        <v>0</v>
      </c>
      <c r="V96" s="57">
        <f t="shared" si="82"/>
        <v>0</v>
      </c>
      <c r="W96" s="57">
        <f t="shared" si="82"/>
        <v>0</v>
      </c>
      <c r="X96" s="57">
        <f t="shared" si="82"/>
        <v>0</v>
      </c>
      <c r="Y96" s="57">
        <f t="shared" si="82"/>
        <v>0</v>
      </c>
      <c r="Z96" s="57">
        <f t="shared" si="82"/>
        <v>0</v>
      </c>
      <c r="AA96" s="57">
        <f t="shared" si="82"/>
        <v>0</v>
      </c>
      <c r="AB96" s="57">
        <f t="shared" si="82"/>
        <v>0</v>
      </c>
      <c r="AC96" s="57">
        <f t="shared" si="82"/>
        <v>0</v>
      </c>
      <c r="AD96" s="57">
        <f t="shared" si="82"/>
        <v>0</v>
      </c>
      <c r="AE96" s="57">
        <f t="shared" si="82"/>
        <v>0</v>
      </c>
      <c r="AF96" s="57">
        <f t="shared" si="82"/>
        <v>0</v>
      </c>
      <c r="AG96" s="57">
        <f t="shared" si="82"/>
        <v>0</v>
      </c>
      <c r="AH96" s="57">
        <f t="shared" si="82"/>
        <v>0</v>
      </c>
      <c r="AI96" s="57">
        <f t="shared" si="82"/>
        <v>0</v>
      </c>
      <c r="AJ96" s="57">
        <f t="shared" si="82"/>
        <v>0</v>
      </c>
      <c r="AK96" s="57">
        <f t="shared" si="82"/>
        <v>0</v>
      </c>
      <c r="AL96" s="57">
        <f t="shared" si="82"/>
        <v>0</v>
      </c>
      <c r="AM96" s="57">
        <f t="shared" si="82"/>
        <v>0</v>
      </c>
    </row>
    <row r="97" spans="4:39" s="43" customFormat="1" ht="13.5" customHeight="1" x14ac:dyDescent="0.2">
      <c r="D97" s="44"/>
      <c r="E97" s="43" t="s">
        <v>65</v>
      </c>
      <c r="F97" s="49"/>
      <c r="G97" s="74"/>
      <c r="H97" s="57">
        <f>IF(H68&lt;$F$60,-H96,0)</f>
        <v>0</v>
      </c>
      <c r="I97" s="57">
        <f t="shared" ref="I97:AM97" si="83">IF(I68&lt;$F$60,-I96,0)</f>
        <v>0</v>
      </c>
      <c r="J97" s="57">
        <f t="shared" si="83"/>
        <v>0</v>
      </c>
      <c r="K97" s="57">
        <f t="shared" si="83"/>
        <v>0</v>
      </c>
      <c r="L97" s="57">
        <f t="shared" si="83"/>
        <v>0</v>
      </c>
      <c r="M97" s="57">
        <f t="shared" si="83"/>
        <v>0</v>
      </c>
      <c r="N97" s="57">
        <f t="shared" si="83"/>
        <v>0</v>
      </c>
      <c r="O97" s="57">
        <f t="shared" si="83"/>
        <v>0</v>
      </c>
      <c r="P97" s="57">
        <f t="shared" si="83"/>
        <v>0</v>
      </c>
      <c r="Q97" s="57">
        <f t="shared" si="83"/>
        <v>0</v>
      </c>
      <c r="R97" s="57">
        <f t="shared" si="83"/>
        <v>0</v>
      </c>
      <c r="S97" s="57">
        <f t="shared" si="83"/>
        <v>0</v>
      </c>
      <c r="T97" s="57">
        <f t="shared" si="83"/>
        <v>0</v>
      </c>
      <c r="U97" s="57">
        <f t="shared" si="83"/>
        <v>0</v>
      </c>
      <c r="V97" s="57">
        <f t="shared" si="83"/>
        <v>0</v>
      </c>
      <c r="W97" s="57">
        <f t="shared" si="83"/>
        <v>0</v>
      </c>
      <c r="X97" s="57">
        <f t="shared" si="83"/>
        <v>0</v>
      </c>
      <c r="Y97" s="57">
        <f t="shared" si="83"/>
        <v>0</v>
      </c>
      <c r="Z97" s="57">
        <f t="shared" si="83"/>
        <v>0</v>
      </c>
      <c r="AA97" s="57">
        <f t="shared" si="83"/>
        <v>0</v>
      </c>
      <c r="AB97" s="57">
        <f t="shared" si="83"/>
        <v>0</v>
      </c>
      <c r="AC97" s="57">
        <f t="shared" si="83"/>
        <v>0</v>
      </c>
      <c r="AD97" s="57">
        <f t="shared" si="83"/>
        <v>0</v>
      </c>
      <c r="AE97" s="57">
        <f t="shared" si="83"/>
        <v>0</v>
      </c>
      <c r="AF97" s="57">
        <f t="shared" si="83"/>
        <v>0</v>
      </c>
      <c r="AG97" s="57">
        <f t="shared" si="83"/>
        <v>0</v>
      </c>
      <c r="AH97" s="57">
        <f t="shared" si="83"/>
        <v>0</v>
      </c>
      <c r="AI97" s="57">
        <f t="shared" si="83"/>
        <v>0</v>
      </c>
      <c r="AJ97" s="57">
        <f t="shared" si="83"/>
        <v>0</v>
      </c>
      <c r="AK97" s="57">
        <f t="shared" si="83"/>
        <v>0</v>
      </c>
      <c r="AL97" s="57">
        <f t="shared" si="83"/>
        <v>0</v>
      </c>
      <c r="AM97" s="57">
        <f t="shared" si="83"/>
        <v>0</v>
      </c>
    </row>
    <row r="98" spans="4:39" s="43" customFormat="1" ht="13.5" customHeight="1" x14ac:dyDescent="0.2">
      <c r="D98" s="44"/>
      <c r="E98" s="43" t="s">
        <v>62</v>
      </c>
      <c r="F98" s="49"/>
      <c r="G98" s="74"/>
      <c r="H98" s="57">
        <f>H96</f>
        <v>0</v>
      </c>
      <c r="I98" s="57">
        <f t="shared" ref="I98:AM98" si="84">IF(I68&lt;$F$60,I94,IF(I68=$F$60,-I96,0))</f>
        <v>0</v>
      </c>
      <c r="J98" s="57">
        <f t="shared" si="84"/>
        <v>0</v>
      </c>
      <c r="K98" s="57">
        <f t="shared" si="84"/>
        <v>0</v>
      </c>
      <c r="L98" s="57">
        <f t="shared" si="84"/>
        <v>0</v>
      </c>
      <c r="M98" s="57">
        <f t="shared" si="84"/>
        <v>0</v>
      </c>
      <c r="N98" s="57">
        <f t="shared" si="84"/>
        <v>0</v>
      </c>
      <c r="O98" s="57">
        <f t="shared" si="84"/>
        <v>0</v>
      </c>
      <c r="P98" s="57">
        <f t="shared" si="84"/>
        <v>0</v>
      </c>
      <c r="Q98" s="57">
        <f t="shared" si="84"/>
        <v>0</v>
      </c>
      <c r="R98" s="57">
        <f t="shared" si="84"/>
        <v>0</v>
      </c>
      <c r="S98" s="57">
        <f t="shared" si="84"/>
        <v>0</v>
      </c>
      <c r="T98" s="57">
        <f t="shared" si="84"/>
        <v>0</v>
      </c>
      <c r="U98" s="57">
        <f t="shared" si="84"/>
        <v>0</v>
      </c>
      <c r="V98" s="57">
        <f t="shared" si="84"/>
        <v>0</v>
      </c>
      <c r="W98" s="57">
        <f t="shared" si="84"/>
        <v>0</v>
      </c>
      <c r="X98" s="57">
        <f t="shared" si="84"/>
        <v>0</v>
      </c>
      <c r="Y98" s="57">
        <f t="shared" si="84"/>
        <v>0</v>
      </c>
      <c r="Z98" s="57">
        <f t="shared" si="84"/>
        <v>0</v>
      </c>
      <c r="AA98" s="57">
        <f t="shared" si="84"/>
        <v>0</v>
      </c>
      <c r="AB98" s="57">
        <f t="shared" si="84"/>
        <v>0</v>
      </c>
      <c r="AC98" s="57">
        <f t="shared" si="84"/>
        <v>0</v>
      </c>
      <c r="AD98" s="57">
        <f t="shared" si="84"/>
        <v>0</v>
      </c>
      <c r="AE98" s="57">
        <f t="shared" si="84"/>
        <v>0</v>
      </c>
      <c r="AF98" s="57">
        <f t="shared" si="84"/>
        <v>0</v>
      </c>
      <c r="AG98" s="57">
        <f t="shared" si="84"/>
        <v>0</v>
      </c>
      <c r="AH98" s="57">
        <f t="shared" si="84"/>
        <v>0</v>
      </c>
      <c r="AI98" s="57">
        <f t="shared" si="84"/>
        <v>0</v>
      </c>
      <c r="AJ98" s="57">
        <f t="shared" si="84"/>
        <v>0</v>
      </c>
      <c r="AK98" s="57">
        <f t="shared" si="84"/>
        <v>0</v>
      </c>
      <c r="AL98" s="57">
        <f t="shared" si="84"/>
        <v>0</v>
      </c>
      <c r="AM98" s="57">
        <f t="shared" si="84"/>
        <v>0</v>
      </c>
    </row>
    <row r="99" spans="4:39" s="43" customFormat="1" ht="13.5" customHeight="1" x14ac:dyDescent="0.2">
      <c r="D99" s="44"/>
      <c r="E99" s="43" t="s">
        <v>70</v>
      </c>
      <c r="F99" s="49"/>
      <c r="G99" s="74"/>
      <c r="H99" s="57">
        <f>-H98</f>
        <v>0</v>
      </c>
      <c r="I99" s="57">
        <f>-I98</f>
        <v>0</v>
      </c>
      <c r="J99" s="57">
        <f t="shared" ref="J99:AM99" si="85">-J98</f>
        <v>0</v>
      </c>
      <c r="K99" s="57">
        <f t="shared" si="85"/>
        <v>0</v>
      </c>
      <c r="L99" s="57">
        <f t="shared" si="85"/>
        <v>0</v>
      </c>
      <c r="M99" s="57">
        <f t="shared" si="85"/>
        <v>0</v>
      </c>
      <c r="N99" s="57">
        <f t="shared" si="85"/>
        <v>0</v>
      </c>
      <c r="O99" s="57">
        <f t="shared" si="85"/>
        <v>0</v>
      </c>
      <c r="P99" s="57">
        <f t="shared" si="85"/>
        <v>0</v>
      </c>
      <c r="Q99" s="57">
        <f t="shared" si="85"/>
        <v>0</v>
      </c>
      <c r="R99" s="57">
        <f t="shared" si="85"/>
        <v>0</v>
      </c>
      <c r="S99" s="57">
        <f t="shared" si="85"/>
        <v>0</v>
      </c>
      <c r="T99" s="57">
        <f t="shared" si="85"/>
        <v>0</v>
      </c>
      <c r="U99" s="57">
        <f t="shared" si="85"/>
        <v>0</v>
      </c>
      <c r="V99" s="57">
        <f t="shared" si="85"/>
        <v>0</v>
      </c>
      <c r="W99" s="57">
        <f t="shared" si="85"/>
        <v>0</v>
      </c>
      <c r="X99" s="57">
        <f t="shared" si="85"/>
        <v>0</v>
      </c>
      <c r="Y99" s="57">
        <f t="shared" si="85"/>
        <v>0</v>
      </c>
      <c r="Z99" s="57">
        <f t="shared" si="85"/>
        <v>0</v>
      </c>
      <c r="AA99" s="57">
        <f t="shared" si="85"/>
        <v>0</v>
      </c>
      <c r="AB99" s="57">
        <f t="shared" si="85"/>
        <v>0</v>
      </c>
      <c r="AC99" s="57">
        <f t="shared" si="85"/>
        <v>0</v>
      </c>
      <c r="AD99" s="57">
        <f t="shared" si="85"/>
        <v>0</v>
      </c>
      <c r="AE99" s="57">
        <f t="shared" si="85"/>
        <v>0</v>
      </c>
      <c r="AF99" s="57">
        <f t="shared" si="85"/>
        <v>0</v>
      </c>
      <c r="AG99" s="57">
        <f t="shared" si="85"/>
        <v>0</v>
      </c>
      <c r="AH99" s="57">
        <f t="shared" si="85"/>
        <v>0</v>
      </c>
      <c r="AI99" s="57">
        <f t="shared" si="85"/>
        <v>0</v>
      </c>
      <c r="AJ99" s="57">
        <f t="shared" si="85"/>
        <v>0</v>
      </c>
      <c r="AK99" s="57">
        <f t="shared" si="85"/>
        <v>0</v>
      </c>
      <c r="AL99" s="57">
        <f t="shared" si="85"/>
        <v>0</v>
      </c>
      <c r="AM99" s="57">
        <f t="shared" si="85"/>
        <v>0</v>
      </c>
    </row>
    <row r="100" spans="4:39" s="43" customFormat="1" x14ac:dyDescent="0.2">
      <c r="D100" s="44"/>
      <c r="E100" s="45"/>
      <c r="F100" s="48"/>
      <c r="G100" s="74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</row>
    <row r="101" spans="4:39" s="43" customFormat="1" x14ac:dyDescent="0.2">
      <c r="D101" s="110"/>
      <c r="E101" s="101" t="s">
        <v>41</v>
      </c>
      <c r="F101" s="104"/>
      <c r="G101" s="103"/>
      <c r="H101" s="104"/>
      <c r="I101" s="108">
        <f>IF(I$68&gt;$F$60,0,I90+I94)</f>
        <v>0</v>
      </c>
      <c r="J101" s="108">
        <f t="shared" ref="J101:AM101" si="86">IF(J$68&gt;$F$60,0,J90+J94)</f>
        <v>0</v>
      </c>
      <c r="K101" s="108">
        <f t="shared" si="86"/>
        <v>0</v>
      </c>
      <c r="L101" s="108">
        <f t="shared" si="86"/>
        <v>0</v>
      </c>
      <c r="M101" s="108">
        <f t="shared" si="86"/>
        <v>0</v>
      </c>
      <c r="N101" s="108">
        <f t="shared" si="86"/>
        <v>0</v>
      </c>
      <c r="O101" s="108">
        <f t="shared" si="86"/>
        <v>0</v>
      </c>
      <c r="P101" s="108">
        <f t="shared" si="86"/>
        <v>0</v>
      </c>
      <c r="Q101" s="108">
        <f t="shared" si="86"/>
        <v>0</v>
      </c>
      <c r="R101" s="108">
        <f t="shared" si="86"/>
        <v>0</v>
      </c>
      <c r="S101" s="108">
        <f t="shared" si="86"/>
        <v>0</v>
      </c>
      <c r="T101" s="108">
        <f t="shared" si="86"/>
        <v>0</v>
      </c>
      <c r="U101" s="108">
        <f t="shared" si="86"/>
        <v>0</v>
      </c>
      <c r="V101" s="108">
        <f t="shared" si="86"/>
        <v>0</v>
      </c>
      <c r="W101" s="108">
        <f t="shared" si="86"/>
        <v>0</v>
      </c>
      <c r="X101" s="108">
        <f t="shared" si="86"/>
        <v>0</v>
      </c>
      <c r="Y101" s="108">
        <f t="shared" si="86"/>
        <v>0</v>
      </c>
      <c r="Z101" s="108">
        <f t="shared" si="86"/>
        <v>0</v>
      </c>
      <c r="AA101" s="108">
        <f t="shared" si="86"/>
        <v>0</v>
      </c>
      <c r="AB101" s="108">
        <f t="shared" si="86"/>
        <v>0</v>
      </c>
      <c r="AC101" s="108">
        <f t="shared" si="86"/>
        <v>0</v>
      </c>
      <c r="AD101" s="108">
        <f t="shared" si="86"/>
        <v>0</v>
      </c>
      <c r="AE101" s="108">
        <f t="shared" si="86"/>
        <v>0</v>
      </c>
      <c r="AF101" s="108">
        <f t="shared" si="86"/>
        <v>0</v>
      </c>
      <c r="AG101" s="108">
        <f t="shared" si="86"/>
        <v>0</v>
      </c>
      <c r="AH101" s="108">
        <f t="shared" si="86"/>
        <v>0</v>
      </c>
      <c r="AI101" s="108">
        <f t="shared" si="86"/>
        <v>0</v>
      </c>
      <c r="AJ101" s="108">
        <f t="shared" si="86"/>
        <v>0</v>
      </c>
      <c r="AK101" s="108">
        <f t="shared" si="86"/>
        <v>0</v>
      </c>
      <c r="AL101" s="108">
        <f t="shared" si="86"/>
        <v>0</v>
      </c>
      <c r="AM101" s="108">
        <f t="shared" si="86"/>
        <v>0</v>
      </c>
    </row>
    <row r="102" spans="4:39" s="43" customFormat="1" x14ac:dyDescent="0.2">
      <c r="D102" s="44"/>
      <c r="E102" s="45"/>
      <c r="F102" s="46"/>
      <c r="G102" s="74"/>
      <c r="H102" s="4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</row>
    <row r="103" spans="4:39" s="43" customFormat="1" x14ac:dyDescent="0.2">
      <c r="D103" s="44"/>
      <c r="E103" s="45"/>
      <c r="F103" s="46"/>
      <c r="G103" s="74"/>
      <c r="H103" s="4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</row>
    <row r="104" spans="4:39" s="43" customFormat="1" x14ac:dyDescent="0.2">
      <c r="D104" s="45" t="s">
        <v>52</v>
      </c>
      <c r="E104" s="45"/>
      <c r="F104" s="46"/>
      <c r="G104" s="74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</row>
    <row r="105" spans="4:39" x14ac:dyDescent="0.2">
      <c r="E105" s="2" t="str">
        <f>D39</f>
        <v>Developer Equity Investment</v>
      </c>
      <c r="F105" s="120" t="str">
        <f>F47</f>
        <v/>
      </c>
      <c r="H105" s="28">
        <f>-H39</f>
        <v>0</v>
      </c>
      <c r="I105" s="28" t="e">
        <f>$F105*I$101</f>
        <v>#VALUE!</v>
      </c>
      <c r="J105" s="28" t="e">
        <f t="shared" ref="J105:AM106" si="87">$F105*J$101</f>
        <v>#VALUE!</v>
      </c>
      <c r="K105" s="28" t="e">
        <f t="shared" si="87"/>
        <v>#VALUE!</v>
      </c>
      <c r="L105" s="28" t="e">
        <f t="shared" si="87"/>
        <v>#VALUE!</v>
      </c>
      <c r="M105" s="28" t="e">
        <f t="shared" si="87"/>
        <v>#VALUE!</v>
      </c>
      <c r="N105" s="28" t="e">
        <f t="shared" si="87"/>
        <v>#VALUE!</v>
      </c>
      <c r="O105" s="28" t="e">
        <f t="shared" si="87"/>
        <v>#VALUE!</v>
      </c>
      <c r="P105" s="28" t="e">
        <f t="shared" si="87"/>
        <v>#VALUE!</v>
      </c>
      <c r="Q105" s="28" t="e">
        <f t="shared" si="87"/>
        <v>#VALUE!</v>
      </c>
      <c r="R105" s="28" t="e">
        <f t="shared" si="87"/>
        <v>#VALUE!</v>
      </c>
      <c r="S105" s="28" t="e">
        <f t="shared" si="87"/>
        <v>#VALUE!</v>
      </c>
      <c r="T105" s="28" t="e">
        <f t="shared" si="87"/>
        <v>#VALUE!</v>
      </c>
      <c r="U105" s="28" t="e">
        <f t="shared" si="87"/>
        <v>#VALUE!</v>
      </c>
      <c r="V105" s="28" t="e">
        <f t="shared" si="87"/>
        <v>#VALUE!</v>
      </c>
      <c r="W105" s="28" t="e">
        <f t="shared" si="87"/>
        <v>#VALUE!</v>
      </c>
      <c r="X105" s="28" t="e">
        <f t="shared" si="87"/>
        <v>#VALUE!</v>
      </c>
      <c r="Y105" s="28" t="e">
        <f t="shared" si="87"/>
        <v>#VALUE!</v>
      </c>
      <c r="Z105" s="28" t="e">
        <f t="shared" si="87"/>
        <v>#VALUE!</v>
      </c>
      <c r="AA105" s="28" t="e">
        <f t="shared" si="87"/>
        <v>#VALUE!</v>
      </c>
      <c r="AB105" s="28" t="e">
        <f t="shared" si="87"/>
        <v>#VALUE!</v>
      </c>
      <c r="AC105" s="28" t="e">
        <f t="shared" si="87"/>
        <v>#VALUE!</v>
      </c>
      <c r="AD105" s="28" t="e">
        <f t="shared" si="87"/>
        <v>#VALUE!</v>
      </c>
      <c r="AE105" s="28" t="e">
        <f t="shared" si="87"/>
        <v>#VALUE!</v>
      </c>
      <c r="AF105" s="28" t="e">
        <f t="shared" si="87"/>
        <v>#VALUE!</v>
      </c>
      <c r="AG105" s="28" t="e">
        <f t="shared" si="87"/>
        <v>#VALUE!</v>
      </c>
      <c r="AH105" s="28" t="e">
        <f t="shared" si="87"/>
        <v>#VALUE!</v>
      </c>
      <c r="AI105" s="28" t="e">
        <f t="shared" si="87"/>
        <v>#VALUE!</v>
      </c>
      <c r="AJ105" s="28" t="e">
        <f t="shared" si="87"/>
        <v>#VALUE!</v>
      </c>
      <c r="AK105" s="28" t="e">
        <f t="shared" si="87"/>
        <v>#VALUE!</v>
      </c>
      <c r="AL105" s="28" t="e">
        <f t="shared" si="87"/>
        <v>#VALUE!</v>
      </c>
      <c r="AM105" s="28" t="e">
        <f t="shared" si="87"/>
        <v>#VALUE!</v>
      </c>
    </row>
    <row r="106" spans="4:39" x14ac:dyDescent="0.2">
      <c r="E106" s="2" t="str">
        <f>D36</f>
        <v>Fund Equity Investment</v>
      </c>
      <c r="F106" s="55" t="str">
        <f>F48</f>
        <v/>
      </c>
      <c r="H106" s="28">
        <f>-H36</f>
        <v>0</v>
      </c>
      <c r="I106" s="57" t="e">
        <f>$F106*I$101</f>
        <v>#VALUE!</v>
      </c>
      <c r="J106" s="28" t="e">
        <f t="shared" si="87"/>
        <v>#VALUE!</v>
      </c>
      <c r="K106" s="28" t="e">
        <f t="shared" si="87"/>
        <v>#VALUE!</v>
      </c>
      <c r="L106" s="28" t="e">
        <f t="shared" si="87"/>
        <v>#VALUE!</v>
      </c>
      <c r="M106" s="28" t="e">
        <f t="shared" si="87"/>
        <v>#VALUE!</v>
      </c>
      <c r="N106" s="28" t="e">
        <f t="shared" si="87"/>
        <v>#VALUE!</v>
      </c>
      <c r="O106" s="28" t="e">
        <f t="shared" si="87"/>
        <v>#VALUE!</v>
      </c>
      <c r="P106" s="28" t="e">
        <f t="shared" si="87"/>
        <v>#VALUE!</v>
      </c>
      <c r="Q106" s="28" t="e">
        <f t="shared" si="87"/>
        <v>#VALUE!</v>
      </c>
      <c r="R106" s="28" t="e">
        <f t="shared" si="87"/>
        <v>#VALUE!</v>
      </c>
      <c r="S106" s="28" t="e">
        <f t="shared" si="87"/>
        <v>#VALUE!</v>
      </c>
      <c r="T106" s="28" t="e">
        <f t="shared" si="87"/>
        <v>#VALUE!</v>
      </c>
      <c r="U106" s="28" t="e">
        <f t="shared" si="87"/>
        <v>#VALUE!</v>
      </c>
      <c r="V106" s="28" t="e">
        <f t="shared" si="87"/>
        <v>#VALUE!</v>
      </c>
      <c r="W106" s="28" t="e">
        <f t="shared" si="87"/>
        <v>#VALUE!</v>
      </c>
      <c r="X106" s="28" t="e">
        <f t="shared" si="87"/>
        <v>#VALUE!</v>
      </c>
      <c r="Y106" s="28" t="e">
        <f t="shared" si="87"/>
        <v>#VALUE!</v>
      </c>
      <c r="Z106" s="28" t="e">
        <f t="shared" si="87"/>
        <v>#VALUE!</v>
      </c>
      <c r="AA106" s="28" t="e">
        <f t="shared" si="87"/>
        <v>#VALUE!</v>
      </c>
      <c r="AB106" s="28" t="e">
        <f t="shared" si="87"/>
        <v>#VALUE!</v>
      </c>
      <c r="AC106" s="28" t="e">
        <f t="shared" si="87"/>
        <v>#VALUE!</v>
      </c>
      <c r="AD106" s="28" t="e">
        <f t="shared" si="87"/>
        <v>#VALUE!</v>
      </c>
      <c r="AE106" s="28" t="e">
        <f t="shared" si="87"/>
        <v>#VALUE!</v>
      </c>
      <c r="AF106" s="28" t="e">
        <f t="shared" si="87"/>
        <v>#VALUE!</v>
      </c>
      <c r="AG106" s="28" t="e">
        <f t="shared" si="87"/>
        <v>#VALUE!</v>
      </c>
      <c r="AH106" s="28" t="e">
        <f t="shared" si="87"/>
        <v>#VALUE!</v>
      </c>
      <c r="AI106" s="28" t="e">
        <f t="shared" si="87"/>
        <v>#VALUE!</v>
      </c>
      <c r="AJ106" s="28" t="e">
        <f t="shared" si="87"/>
        <v>#VALUE!</v>
      </c>
      <c r="AK106" s="28" t="e">
        <f t="shared" si="87"/>
        <v>#VALUE!</v>
      </c>
      <c r="AL106" s="28" t="e">
        <f t="shared" si="87"/>
        <v>#VALUE!</v>
      </c>
      <c r="AM106" s="28" t="e">
        <f t="shared" si="87"/>
        <v>#VALUE!</v>
      </c>
    </row>
    <row r="107" spans="4:39" x14ac:dyDescent="0.2">
      <c r="F107" s="55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4:39" x14ac:dyDescent="0.2">
      <c r="E108" s="21" t="s">
        <v>47</v>
      </c>
      <c r="F108" s="3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4:39" x14ac:dyDescent="0.2">
      <c r="E109" s="2" t="str">
        <f>'1 - Amortization Table'!H16</f>
        <v>Ending Balance</v>
      </c>
      <c r="F109" s="37"/>
      <c r="H109" s="28"/>
      <c r="I109" s="28">
        <f>IF(I68&gt;$F$60,0,INDEX('1 - Amortization Table'!$C$16:$H$56,MATCH(I$68,'1 - Amortization Table'!$C$16:$C$56,0),MATCH($E$109,'1 - Amortization Table'!$C$16:$H$16,0)))</f>
        <v>0</v>
      </c>
      <c r="J109" s="28">
        <f>IF(J68&gt;$F$60,0,INDEX('1 - Amortization Table'!$C$16:$H$56,MATCH(J$68,'1 - Amortization Table'!$C$16:$C$56,0),MATCH($E$109,'1 - Amortization Table'!$C$16:$H$16,0)))</f>
        <v>0</v>
      </c>
      <c r="K109" s="28">
        <f>IF(K68&gt;$F$60,0,INDEX('1 - Amortization Table'!$C$16:$H$56,MATCH(K$68,'1 - Amortization Table'!$C$16:$C$56,0),MATCH($E$109,'1 - Amortization Table'!$C$16:$H$16,0)))</f>
        <v>0</v>
      </c>
      <c r="L109" s="28">
        <f>IF(L68&gt;$F$60,0,INDEX('1 - Amortization Table'!$C$16:$H$56,MATCH(L$68,'1 - Amortization Table'!$C$16:$C$56,0),MATCH($E$109,'1 - Amortization Table'!$C$16:$H$16,0)))</f>
        <v>0</v>
      </c>
      <c r="M109" s="28">
        <f>IF(M68&gt;$F$60,0,INDEX('1 - Amortization Table'!$C$16:$H$56,MATCH(M$68,'1 - Amortization Table'!$C$16:$C$56,0),MATCH($E$109,'1 - Amortization Table'!$C$16:$H$16,0)))</f>
        <v>0</v>
      </c>
      <c r="N109" s="28">
        <f>IF(N68&gt;$F$60,0,INDEX('1 - Amortization Table'!$C$16:$H$56,MATCH(N$68,'1 - Amortization Table'!$C$16:$C$56,0),MATCH($E$109,'1 - Amortization Table'!$C$16:$H$16,0)))</f>
        <v>0</v>
      </c>
      <c r="O109" s="28">
        <f>IF(O68&gt;$F$60,0,INDEX('1 - Amortization Table'!$C$16:$H$56,MATCH(O$68,'1 - Amortization Table'!$C$16:$C$56,0),MATCH($E$109,'1 - Amortization Table'!$C$16:$H$16,0)))</f>
        <v>0</v>
      </c>
      <c r="P109" s="28">
        <f>IF(P68&gt;$F$60,0,INDEX('1 - Amortization Table'!$C$16:$H$56,MATCH(P$68,'1 - Amortization Table'!$C$16:$C$56,0),MATCH($E$109,'1 - Amortization Table'!$C$16:$H$16,0)))</f>
        <v>0</v>
      </c>
      <c r="Q109" s="28">
        <f>IF(Q68&gt;$F$60,0,INDEX('1 - Amortization Table'!$C$16:$H$56,MATCH(Q$68,'1 - Amortization Table'!$C$16:$C$56,0),MATCH($E$109,'1 - Amortization Table'!$C$16:$H$16,0)))</f>
        <v>0</v>
      </c>
      <c r="R109" s="28">
        <f>IF(R68&gt;$F$60,0,INDEX('1 - Amortization Table'!$C$16:$H$56,MATCH(R$68,'1 - Amortization Table'!$C$16:$C$56,0),MATCH($E$109,'1 - Amortization Table'!$C$16:$H$16,0)))</f>
        <v>0</v>
      </c>
      <c r="S109" s="28">
        <f>IF(S68&gt;$F$60,0,INDEX('1 - Amortization Table'!$C$16:$H$56,MATCH(S$68,'1 - Amortization Table'!$C$16:$C$56,0),MATCH($E$109,'1 - Amortization Table'!$C$16:$H$16,0)))</f>
        <v>0</v>
      </c>
      <c r="T109" s="28">
        <f>IF(T68&gt;$F$60,0,INDEX('1 - Amortization Table'!$C$16:$H$56,MATCH(T$68,'1 - Amortization Table'!$C$16:$C$56,0),MATCH($E$109,'1 - Amortization Table'!$C$16:$H$16,0)))</f>
        <v>0</v>
      </c>
      <c r="U109" s="28">
        <f>IF(U68&gt;$F$60,0,INDEX('1 - Amortization Table'!$C$16:$H$56,MATCH(U$68,'1 - Amortization Table'!$C$16:$C$56,0),MATCH($E$109,'1 - Amortization Table'!$C$16:$H$16,0)))</f>
        <v>0</v>
      </c>
      <c r="V109" s="28">
        <f>IF(V68&gt;$F$60,0,INDEX('1 - Amortization Table'!$C$16:$H$56,MATCH(V$68,'1 - Amortization Table'!$C$16:$C$56,0),MATCH($E$109,'1 - Amortization Table'!$C$16:$H$16,0)))</f>
        <v>0</v>
      </c>
      <c r="W109" s="28">
        <f>IF(W68&gt;$F$60,0,INDEX('1 - Amortization Table'!$C$16:$H$56,MATCH(W$68,'1 - Amortization Table'!$C$16:$C$56,0),MATCH($E$109,'1 - Amortization Table'!$C$16:$H$16,0)))</f>
        <v>0</v>
      </c>
      <c r="X109" s="28">
        <f>IF(X68&gt;$F$60,0,INDEX('1 - Amortization Table'!$C$16:$H$56,MATCH(X$68,'1 - Amortization Table'!$C$16:$C$56,0),MATCH($E$109,'1 - Amortization Table'!$C$16:$H$16,0)))</f>
        <v>0</v>
      </c>
      <c r="Y109" s="28">
        <f>IF(Y68&gt;$F$60,0,INDEX('1 - Amortization Table'!$C$16:$H$56,MATCH(Y$68,'1 - Amortization Table'!$C$16:$C$56,0),MATCH($E$109,'1 - Amortization Table'!$C$16:$H$16,0)))</f>
        <v>0</v>
      </c>
      <c r="Z109" s="28">
        <f>IF(Z68&gt;$F$60,0,INDEX('1 - Amortization Table'!$C$16:$H$56,MATCH(Z$68,'1 - Amortization Table'!$C$16:$C$56,0),MATCH($E$109,'1 - Amortization Table'!$C$16:$H$16,0)))</f>
        <v>0</v>
      </c>
      <c r="AA109" s="28">
        <f>IF(AA68&gt;$F$60,0,INDEX('1 - Amortization Table'!$C$16:$H$56,MATCH(AA$68,'1 - Amortization Table'!$C$16:$C$56,0),MATCH($E$109,'1 - Amortization Table'!$C$16:$H$16,0)))</f>
        <v>0</v>
      </c>
      <c r="AB109" s="28">
        <f>IF(AB68&gt;$F$60,0,INDEX('1 - Amortization Table'!$C$16:$H$56,MATCH(AB$68,'1 - Amortization Table'!$C$16:$C$56,0),MATCH($E$109,'1 - Amortization Table'!$C$16:$H$16,0)))</f>
        <v>0</v>
      </c>
      <c r="AC109" s="28">
        <f>IF(AC68&gt;$F$60,0,INDEX('1 - Amortization Table'!$C$16:$H$56,MATCH(AC$68,'1 - Amortization Table'!$C$16:$C$56,0),MATCH($E$109,'1 - Amortization Table'!$C$16:$H$16,0)))</f>
        <v>0</v>
      </c>
      <c r="AD109" s="28">
        <f>IF(AD68&gt;$F$60,0,INDEX('1 - Amortization Table'!$C$16:$H$56,MATCH(AD$68,'1 - Amortization Table'!$C$16:$C$56,0),MATCH($E$109,'1 - Amortization Table'!$C$16:$H$16,0)))</f>
        <v>0</v>
      </c>
      <c r="AE109" s="28">
        <f>IF(AE68&gt;$F$60,0,INDEX('1 - Amortization Table'!$C$16:$H$56,MATCH(AE$68,'1 - Amortization Table'!$C$16:$C$56,0),MATCH($E$109,'1 - Amortization Table'!$C$16:$H$16,0)))</f>
        <v>0</v>
      </c>
      <c r="AF109" s="28">
        <f>IF(AF68&gt;$F$60,0,INDEX('1 - Amortization Table'!$C$16:$H$56,MATCH(AF$68,'1 - Amortization Table'!$C$16:$C$56,0),MATCH($E$109,'1 - Amortization Table'!$C$16:$H$16,0)))</f>
        <v>0</v>
      </c>
      <c r="AG109" s="28">
        <f>IF(AG68&gt;$F$60,0,INDEX('1 - Amortization Table'!$C$16:$H$56,MATCH(AG$68,'1 - Amortization Table'!$C$16:$C$56,0),MATCH($E$109,'1 - Amortization Table'!$C$16:$H$16,0)))</f>
        <v>0</v>
      </c>
      <c r="AH109" s="28">
        <f>IF(AH68&gt;$F$60,0,INDEX('1 - Amortization Table'!$C$16:$H$56,MATCH(AH$68,'1 - Amortization Table'!$C$16:$C$56,0),MATCH($E$109,'1 - Amortization Table'!$C$16:$H$16,0)))</f>
        <v>0</v>
      </c>
      <c r="AI109" s="28">
        <f>IF(AI68&gt;$F$60,0,INDEX('1 - Amortization Table'!$C$16:$H$56,MATCH(AI$68,'1 - Amortization Table'!$C$16:$C$56,0),MATCH($E$109,'1 - Amortization Table'!$C$16:$H$16,0)))</f>
        <v>0</v>
      </c>
      <c r="AJ109" s="28">
        <f>IF(AJ68&gt;$F$60,0,INDEX('1 - Amortization Table'!$C$16:$H$56,MATCH(AJ$68,'1 - Amortization Table'!$C$16:$C$56,0),MATCH($E$109,'1 - Amortization Table'!$C$16:$H$16,0)))</f>
        <v>0</v>
      </c>
      <c r="AK109" s="28">
        <f>IF(AK68&gt;$F$60,0,INDEX('1 - Amortization Table'!$C$16:$H$56,MATCH(AK$68,'1 - Amortization Table'!$C$16:$C$56,0),MATCH($E$109,'1 - Amortization Table'!$C$16:$H$16,0)))</f>
        <v>0</v>
      </c>
      <c r="AL109" s="28">
        <f>IF(AL68&gt;$F$60,0,INDEX('1 - Amortization Table'!$C$16:$H$56,MATCH(AL$68,'1 - Amortization Table'!$C$16:$C$56,0),MATCH($E$109,'1 - Amortization Table'!$C$16:$H$16,0)))</f>
        <v>0</v>
      </c>
      <c r="AM109" s="28">
        <f>IF(AM68&gt;$F$60,0,INDEX('1 - Amortization Table'!$C$16:$H$56,MATCH(AM$68,'1 - Amortization Table'!$C$16:$C$56,0),MATCH($E$109,'1 - Amortization Table'!$C$16:$H$16,0)))</f>
        <v>0</v>
      </c>
    </row>
    <row r="110" spans="4:39" x14ac:dyDescent="0.2">
      <c r="E110" s="2" t="s">
        <v>46</v>
      </c>
      <c r="F110" s="37"/>
      <c r="H110" s="28"/>
      <c r="I110" s="28">
        <f t="shared" ref="I110:AM110" si="88">IF(I68=$F$60,IF($F$58="Sale",I$88/$F$59,$H$65),0)</f>
        <v>0</v>
      </c>
      <c r="J110" s="28">
        <f t="shared" si="88"/>
        <v>0</v>
      </c>
      <c r="K110" s="28">
        <f t="shared" si="88"/>
        <v>0</v>
      </c>
      <c r="L110" s="28">
        <f t="shared" si="88"/>
        <v>0</v>
      </c>
      <c r="M110" s="28">
        <f t="shared" si="88"/>
        <v>0</v>
      </c>
      <c r="N110" s="28">
        <f t="shared" si="88"/>
        <v>0</v>
      </c>
      <c r="O110" s="28">
        <f t="shared" si="88"/>
        <v>0</v>
      </c>
      <c r="P110" s="28">
        <f t="shared" si="88"/>
        <v>0</v>
      </c>
      <c r="Q110" s="28">
        <f t="shared" si="88"/>
        <v>0</v>
      </c>
      <c r="R110" s="28">
        <f t="shared" si="88"/>
        <v>0</v>
      </c>
      <c r="S110" s="28">
        <f t="shared" si="88"/>
        <v>0</v>
      </c>
      <c r="T110" s="28">
        <f t="shared" si="88"/>
        <v>0</v>
      </c>
      <c r="U110" s="28">
        <f t="shared" si="88"/>
        <v>0</v>
      </c>
      <c r="V110" s="28">
        <f t="shared" si="88"/>
        <v>0</v>
      </c>
      <c r="W110" s="28">
        <f t="shared" si="88"/>
        <v>0</v>
      </c>
      <c r="X110" s="28">
        <f t="shared" si="88"/>
        <v>0</v>
      </c>
      <c r="Y110" s="28">
        <f t="shared" si="88"/>
        <v>0</v>
      </c>
      <c r="Z110" s="28">
        <f t="shared" si="88"/>
        <v>0</v>
      </c>
      <c r="AA110" s="28">
        <f t="shared" si="88"/>
        <v>0</v>
      </c>
      <c r="AB110" s="28">
        <f t="shared" si="88"/>
        <v>0</v>
      </c>
      <c r="AC110" s="28">
        <f t="shared" si="88"/>
        <v>0</v>
      </c>
      <c r="AD110" s="28">
        <f t="shared" si="88"/>
        <v>0</v>
      </c>
      <c r="AE110" s="28">
        <f t="shared" si="88"/>
        <v>0</v>
      </c>
      <c r="AF110" s="28">
        <f t="shared" si="88"/>
        <v>0</v>
      </c>
      <c r="AG110" s="28">
        <f t="shared" si="88"/>
        <v>0</v>
      </c>
      <c r="AH110" s="28">
        <f t="shared" si="88"/>
        <v>0</v>
      </c>
      <c r="AI110" s="28">
        <f t="shared" si="88"/>
        <v>0</v>
      </c>
      <c r="AJ110" s="28">
        <f t="shared" si="88"/>
        <v>0</v>
      </c>
      <c r="AK110" s="28">
        <f t="shared" si="88"/>
        <v>0</v>
      </c>
      <c r="AL110" s="28">
        <f t="shared" si="88"/>
        <v>0</v>
      </c>
      <c r="AM110" s="28">
        <f t="shared" si="88"/>
        <v>0</v>
      </c>
    </row>
    <row r="111" spans="4:39" x14ac:dyDescent="0.2">
      <c r="F111" s="37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</row>
    <row r="112" spans="4:39" x14ac:dyDescent="0.2">
      <c r="E112" s="21" t="s">
        <v>49</v>
      </c>
      <c r="F112" s="37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</row>
    <row r="113" spans="4:39" x14ac:dyDescent="0.2">
      <c r="E113" s="2" t="s">
        <v>61</v>
      </c>
      <c r="F113" s="37"/>
      <c r="H113" s="28"/>
      <c r="I113" s="28">
        <f>IF(I110&gt;0,I110-I109,0)</f>
        <v>0</v>
      </c>
      <c r="J113" s="28">
        <f t="shared" ref="J113:AM113" si="89">IF(J110&gt;0,J110-J109,0)</f>
        <v>0</v>
      </c>
      <c r="K113" s="28">
        <f t="shared" si="89"/>
        <v>0</v>
      </c>
      <c r="L113" s="28">
        <f t="shared" si="89"/>
        <v>0</v>
      </c>
      <c r="M113" s="28">
        <f t="shared" si="89"/>
        <v>0</v>
      </c>
      <c r="N113" s="28">
        <f t="shared" si="89"/>
        <v>0</v>
      </c>
      <c r="O113" s="28">
        <f t="shared" si="89"/>
        <v>0</v>
      </c>
      <c r="P113" s="28">
        <f t="shared" si="89"/>
        <v>0</v>
      </c>
      <c r="Q113" s="28">
        <f t="shared" si="89"/>
        <v>0</v>
      </c>
      <c r="R113" s="28">
        <f t="shared" si="89"/>
        <v>0</v>
      </c>
      <c r="S113" s="28">
        <f t="shared" si="89"/>
        <v>0</v>
      </c>
      <c r="T113" s="28">
        <f t="shared" si="89"/>
        <v>0</v>
      </c>
      <c r="U113" s="28">
        <f t="shared" si="89"/>
        <v>0</v>
      </c>
      <c r="V113" s="28">
        <f t="shared" si="89"/>
        <v>0</v>
      </c>
      <c r="W113" s="28">
        <f t="shared" si="89"/>
        <v>0</v>
      </c>
      <c r="X113" s="28">
        <f t="shared" si="89"/>
        <v>0</v>
      </c>
      <c r="Y113" s="28">
        <f t="shared" si="89"/>
        <v>0</v>
      </c>
      <c r="Z113" s="28">
        <f t="shared" si="89"/>
        <v>0</v>
      </c>
      <c r="AA113" s="28">
        <f t="shared" si="89"/>
        <v>0</v>
      </c>
      <c r="AB113" s="28">
        <f t="shared" si="89"/>
        <v>0</v>
      </c>
      <c r="AC113" s="28">
        <f t="shared" si="89"/>
        <v>0</v>
      </c>
      <c r="AD113" s="28">
        <f t="shared" si="89"/>
        <v>0</v>
      </c>
      <c r="AE113" s="28">
        <f t="shared" si="89"/>
        <v>0</v>
      </c>
      <c r="AF113" s="28">
        <f t="shared" si="89"/>
        <v>0</v>
      </c>
      <c r="AG113" s="28">
        <f t="shared" si="89"/>
        <v>0</v>
      </c>
      <c r="AH113" s="28">
        <f t="shared" si="89"/>
        <v>0</v>
      </c>
      <c r="AI113" s="28">
        <f t="shared" si="89"/>
        <v>0</v>
      </c>
      <c r="AJ113" s="28">
        <f t="shared" si="89"/>
        <v>0</v>
      </c>
      <c r="AK113" s="28">
        <f t="shared" si="89"/>
        <v>0</v>
      </c>
      <c r="AL113" s="28">
        <f t="shared" si="89"/>
        <v>0</v>
      </c>
      <c r="AM113" s="28">
        <f t="shared" si="89"/>
        <v>0</v>
      </c>
    </row>
    <row r="114" spans="4:39" x14ac:dyDescent="0.2">
      <c r="E114" s="2" t="s">
        <v>64</v>
      </c>
      <c r="F114" s="37"/>
      <c r="H114" s="28"/>
      <c r="I114" s="28">
        <f t="shared" ref="I114:V114" si="90">IF(I113&gt;0,I113-I96,0)</f>
        <v>0</v>
      </c>
      <c r="J114" s="28">
        <f t="shared" si="90"/>
        <v>0</v>
      </c>
      <c r="K114" s="28">
        <f t="shared" si="90"/>
        <v>0</v>
      </c>
      <c r="L114" s="28">
        <f t="shared" si="90"/>
        <v>0</v>
      </c>
      <c r="M114" s="28">
        <f t="shared" si="90"/>
        <v>0</v>
      </c>
      <c r="N114" s="28">
        <f t="shared" si="90"/>
        <v>0</v>
      </c>
      <c r="O114" s="28">
        <f t="shared" si="90"/>
        <v>0</v>
      </c>
      <c r="P114" s="28">
        <f t="shared" si="90"/>
        <v>0</v>
      </c>
      <c r="Q114" s="28">
        <f t="shared" si="90"/>
        <v>0</v>
      </c>
      <c r="R114" s="28">
        <f t="shared" si="90"/>
        <v>0</v>
      </c>
      <c r="S114" s="28">
        <f t="shared" si="90"/>
        <v>0</v>
      </c>
      <c r="T114" s="28">
        <f t="shared" si="90"/>
        <v>0</v>
      </c>
      <c r="U114" s="28">
        <f t="shared" si="90"/>
        <v>0</v>
      </c>
      <c r="V114" s="28">
        <f t="shared" si="90"/>
        <v>0</v>
      </c>
      <c r="W114" s="28">
        <f>IF(W113&gt;0,W113-W96,0)</f>
        <v>0</v>
      </c>
      <c r="X114" s="28">
        <f t="shared" ref="X114:AM114" si="91">IF(X113&gt;0,X113-X96,0)</f>
        <v>0</v>
      </c>
      <c r="Y114" s="28">
        <f t="shared" si="91"/>
        <v>0</v>
      </c>
      <c r="Z114" s="28">
        <f t="shared" si="91"/>
        <v>0</v>
      </c>
      <c r="AA114" s="28">
        <f t="shared" si="91"/>
        <v>0</v>
      </c>
      <c r="AB114" s="28">
        <f t="shared" si="91"/>
        <v>0</v>
      </c>
      <c r="AC114" s="28">
        <f t="shared" si="91"/>
        <v>0</v>
      </c>
      <c r="AD114" s="28">
        <f t="shared" si="91"/>
        <v>0</v>
      </c>
      <c r="AE114" s="28">
        <f t="shared" si="91"/>
        <v>0</v>
      </c>
      <c r="AF114" s="28">
        <f t="shared" si="91"/>
        <v>0</v>
      </c>
      <c r="AG114" s="28">
        <f t="shared" si="91"/>
        <v>0</v>
      </c>
      <c r="AH114" s="28">
        <f t="shared" si="91"/>
        <v>0</v>
      </c>
      <c r="AI114" s="28">
        <f t="shared" si="91"/>
        <v>0</v>
      </c>
      <c r="AJ114" s="28">
        <f t="shared" si="91"/>
        <v>0</v>
      </c>
      <c r="AK114" s="28">
        <f t="shared" si="91"/>
        <v>0</v>
      </c>
      <c r="AL114" s="28">
        <f t="shared" si="91"/>
        <v>0</v>
      </c>
      <c r="AM114" s="28">
        <f t="shared" si="91"/>
        <v>0</v>
      </c>
    </row>
    <row r="115" spans="4:39" x14ac:dyDescent="0.2">
      <c r="E115" s="2" t="str">
        <f>E105</f>
        <v>Developer Equity Investment</v>
      </c>
      <c r="F115" s="37" t="str">
        <f>F105</f>
        <v/>
      </c>
      <c r="H115" s="28"/>
      <c r="I115" s="28" t="e">
        <f t="shared" ref="I115:AM116" si="92">I$114*$F115</f>
        <v>#VALUE!</v>
      </c>
      <c r="J115" s="28" t="e">
        <f t="shared" si="92"/>
        <v>#VALUE!</v>
      </c>
      <c r="K115" s="28" t="e">
        <f t="shared" si="92"/>
        <v>#VALUE!</v>
      </c>
      <c r="L115" s="28" t="e">
        <f t="shared" si="92"/>
        <v>#VALUE!</v>
      </c>
      <c r="M115" s="28" t="e">
        <f t="shared" si="92"/>
        <v>#VALUE!</v>
      </c>
      <c r="N115" s="28" t="e">
        <f t="shared" si="92"/>
        <v>#VALUE!</v>
      </c>
      <c r="O115" s="28" t="e">
        <f t="shared" si="92"/>
        <v>#VALUE!</v>
      </c>
      <c r="P115" s="28" t="e">
        <f t="shared" si="92"/>
        <v>#VALUE!</v>
      </c>
      <c r="Q115" s="28" t="e">
        <f t="shared" si="92"/>
        <v>#VALUE!</v>
      </c>
      <c r="R115" s="28" t="e">
        <f t="shared" si="92"/>
        <v>#VALUE!</v>
      </c>
      <c r="S115" s="28" t="e">
        <f t="shared" si="92"/>
        <v>#VALUE!</v>
      </c>
      <c r="T115" s="28" t="e">
        <f t="shared" si="92"/>
        <v>#VALUE!</v>
      </c>
      <c r="U115" s="28" t="e">
        <f t="shared" si="92"/>
        <v>#VALUE!</v>
      </c>
      <c r="V115" s="28" t="e">
        <f t="shared" si="92"/>
        <v>#VALUE!</v>
      </c>
      <c r="W115" s="28" t="e">
        <f t="shared" si="92"/>
        <v>#VALUE!</v>
      </c>
      <c r="X115" s="28" t="e">
        <f t="shared" si="92"/>
        <v>#VALUE!</v>
      </c>
      <c r="Y115" s="28" t="e">
        <f t="shared" si="92"/>
        <v>#VALUE!</v>
      </c>
      <c r="Z115" s="28" t="e">
        <f t="shared" si="92"/>
        <v>#VALUE!</v>
      </c>
      <c r="AA115" s="28" t="e">
        <f t="shared" si="92"/>
        <v>#VALUE!</v>
      </c>
      <c r="AB115" s="28" t="e">
        <f t="shared" si="92"/>
        <v>#VALUE!</v>
      </c>
      <c r="AC115" s="28" t="e">
        <f t="shared" si="92"/>
        <v>#VALUE!</v>
      </c>
      <c r="AD115" s="28" t="e">
        <f t="shared" si="92"/>
        <v>#VALUE!</v>
      </c>
      <c r="AE115" s="28" t="e">
        <f t="shared" si="92"/>
        <v>#VALUE!</v>
      </c>
      <c r="AF115" s="28" t="e">
        <f t="shared" si="92"/>
        <v>#VALUE!</v>
      </c>
      <c r="AG115" s="28" t="e">
        <f t="shared" si="92"/>
        <v>#VALUE!</v>
      </c>
      <c r="AH115" s="28" t="e">
        <f t="shared" si="92"/>
        <v>#VALUE!</v>
      </c>
      <c r="AI115" s="28" t="e">
        <f t="shared" si="92"/>
        <v>#VALUE!</v>
      </c>
      <c r="AJ115" s="28" t="e">
        <f t="shared" si="92"/>
        <v>#VALUE!</v>
      </c>
      <c r="AK115" s="28" t="e">
        <f t="shared" si="92"/>
        <v>#VALUE!</v>
      </c>
      <c r="AL115" s="28" t="e">
        <f t="shared" si="92"/>
        <v>#VALUE!</v>
      </c>
      <c r="AM115" s="28" t="e">
        <f t="shared" si="92"/>
        <v>#VALUE!</v>
      </c>
    </row>
    <row r="116" spans="4:39" x14ac:dyDescent="0.2">
      <c r="E116" s="2" t="str">
        <f>E106</f>
        <v>Fund Equity Investment</v>
      </c>
      <c r="F116" s="37" t="str">
        <f>F106</f>
        <v/>
      </c>
      <c r="H116" s="28"/>
      <c r="I116" s="28" t="e">
        <f>I$114*$F116</f>
        <v>#VALUE!</v>
      </c>
      <c r="J116" s="28" t="e">
        <f t="shared" si="92"/>
        <v>#VALUE!</v>
      </c>
      <c r="K116" s="28" t="e">
        <f t="shared" si="92"/>
        <v>#VALUE!</v>
      </c>
      <c r="L116" s="28" t="e">
        <f t="shared" si="92"/>
        <v>#VALUE!</v>
      </c>
      <c r="M116" s="28" t="e">
        <f t="shared" si="92"/>
        <v>#VALUE!</v>
      </c>
      <c r="N116" s="28" t="e">
        <f t="shared" si="92"/>
        <v>#VALUE!</v>
      </c>
      <c r="O116" s="28" t="e">
        <f t="shared" si="92"/>
        <v>#VALUE!</v>
      </c>
      <c r="P116" s="28" t="e">
        <f t="shared" si="92"/>
        <v>#VALUE!</v>
      </c>
      <c r="Q116" s="28" t="e">
        <f t="shared" si="92"/>
        <v>#VALUE!</v>
      </c>
      <c r="R116" s="28" t="e">
        <f t="shared" si="92"/>
        <v>#VALUE!</v>
      </c>
      <c r="S116" s="28" t="e">
        <f t="shared" si="92"/>
        <v>#VALUE!</v>
      </c>
      <c r="T116" s="28" t="e">
        <f t="shared" si="92"/>
        <v>#VALUE!</v>
      </c>
      <c r="U116" s="28" t="e">
        <f t="shared" si="92"/>
        <v>#VALUE!</v>
      </c>
      <c r="V116" s="28" t="e">
        <f t="shared" si="92"/>
        <v>#VALUE!</v>
      </c>
      <c r="W116" s="28" t="e">
        <f t="shared" si="92"/>
        <v>#VALUE!</v>
      </c>
      <c r="X116" s="28" t="e">
        <f t="shared" si="92"/>
        <v>#VALUE!</v>
      </c>
      <c r="Y116" s="28" t="e">
        <f t="shared" si="92"/>
        <v>#VALUE!</v>
      </c>
      <c r="Z116" s="28" t="e">
        <f t="shared" si="92"/>
        <v>#VALUE!</v>
      </c>
      <c r="AA116" s="28" t="e">
        <f t="shared" si="92"/>
        <v>#VALUE!</v>
      </c>
      <c r="AB116" s="28" t="e">
        <f t="shared" si="92"/>
        <v>#VALUE!</v>
      </c>
      <c r="AC116" s="28" t="e">
        <f t="shared" si="92"/>
        <v>#VALUE!</v>
      </c>
      <c r="AD116" s="28" t="e">
        <f t="shared" si="92"/>
        <v>#VALUE!</v>
      </c>
      <c r="AE116" s="28" t="e">
        <f t="shared" si="92"/>
        <v>#VALUE!</v>
      </c>
      <c r="AF116" s="28" t="e">
        <f t="shared" si="92"/>
        <v>#VALUE!</v>
      </c>
      <c r="AG116" s="28" t="e">
        <f t="shared" si="92"/>
        <v>#VALUE!</v>
      </c>
      <c r="AH116" s="28" t="e">
        <f t="shared" si="92"/>
        <v>#VALUE!</v>
      </c>
      <c r="AI116" s="28" t="e">
        <f t="shared" si="92"/>
        <v>#VALUE!</v>
      </c>
      <c r="AJ116" s="28" t="e">
        <f t="shared" si="92"/>
        <v>#VALUE!</v>
      </c>
      <c r="AK116" s="28" t="e">
        <f t="shared" si="92"/>
        <v>#VALUE!</v>
      </c>
      <c r="AL116" s="28" t="e">
        <f t="shared" si="92"/>
        <v>#VALUE!</v>
      </c>
      <c r="AM116" s="28" t="e">
        <f t="shared" si="92"/>
        <v>#VALUE!</v>
      </c>
    </row>
    <row r="117" spans="4:39" x14ac:dyDescent="0.2">
      <c r="F117" s="3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4:39" x14ac:dyDescent="0.2">
      <c r="E118" s="43" t="s">
        <v>96</v>
      </c>
      <c r="F118" s="37">
        <f>F49</f>
        <v>0</v>
      </c>
      <c r="H118" s="28">
        <f>H106</f>
        <v>0</v>
      </c>
      <c r="I118" s="28">
        <f>H118</f>
        <v>0</v>
      </c>
      <c r="J118" s="28" t="e">
        <f>I121</f>
        <v>#VALUE!</v>
      </c>
      <c r="K118" s="28" t="e">
        <f t="shared" ref="K118:U118" si="93">J121</f>
        <v>#VALUE!</v>
      </c>
      <c r="L118" s="28" t="e">
        <f t="shared" si="93"/>
        <v>#VALUE!</v>
      </c>
      <c r="M118" s="28" t="e">
        <f t="shared" si="93"/>
        <v>#VALUE!</v>
      </c>
      <c r="N118" s="28" t="e">
        <f t="shared" si="93"/>
        <v>#VALUE!</v>
      </c>
      <c r="O118" s="28" t="e">
        <f t="shared" si="93"/>
        <v>#VALUE!</v>
      </c>
      <c r="P118" s="28" t="e">
        <f t="shared" si="93"/>
        <v>#VALUE!</v>
      </c>
      <c r="Q118" s="28" t="e">
        <f t="shared" si="93"/>
        <v>#VALUE!</v>
      </c>
      <c r="R118" s="28" t="e">
        <f>Q121</f>
        <v>#VALUE!</v>
      </c>
      <c r="S118" s="28" t="e">
        <f t="shared" si="93"/>
        <v>#VALUE!</v>
      </c>
      <c r="T118" s="28" t="e">
        <f t="shared" si="93"/>
        <v>#VALUE!</v>
      </c>
      <c r="U118" s="28" t="e">
        <f t="shared" si="93"/>
        <v>#VALUE!</v>
      </c>
      <c r="V118" s="28" t="e">
        <f t="shared" ref="V118:AM118" si="94">U121</f>
        <v>#VALUE!</v>
      </c>
      <c r="W118" s="28" t="e">
        <f t="shared" si="94"/>
        <v>#VALUE!</v>
      </c>
      <c r="X118" s="28" t="e">
        <f t="shared" si="94"/>
        <v>#VALUE!</v>
      </c>
      <c r="Y118" s="28" t="e">
        <f t="shared" si="94"/>
        <v>#VALUE!</v>
      </c>
      <c r="Z118" s="28" t="e">
        <f t="shared" si="94"/>
        <v>#VALUE!</v>
      </c>
      <c r="AA118" s="28" t="e">
        <f t="shared" si="94"/>
        <v>#VALUE!</v>
      </c>
      <c r="AB118" s="28" t="e">
        <f t="shared" si="94"/>
        <v>#VALUE!</v>
      </c>
      <c r="AC118" s="28" t="e">
        <f t="shared" si="94"/>
        <v>#VALUE!</v>
      </c>
      <c r="AD118" s="28" t="e">
        <f t="shared" si="94"/>
        <v>#VALUE!</v>
      </c>
      <c r="AE118" s="28" t="e">
        <f t="shared" si="94"/>
        <v>#VALUE!</v>
      </c>
      <c r="AF118" s="28" t="e">
        <f t="shared" si="94"/>
        <v>#VALUE!</v>
      </c>
      <c r="AG118" s="28" t="e">
        <f t="shared" si="94"/>
        <v>#VALUE!</v>
      </c>
      <c r="AH118" s="28" t="e">
        <f t="shared" si="94"/>
        <v>#VALUE!</v>
      </c>
      <c r="AI118" s="28" t="e">
        <f t="shared" si="94"/>
        <v>#VALUE!</v>
      </c>
      <c r="AJ118" s="28" t="e">
        <f t="shared" si="94"/>
        <v>#VALUE!</v>
      </c>
      <c r="AK118" s="28" t="e">
        <f t="shared" si="94"/>
        <v>#VALUE!</v>
      </c>
      <c r="AL118" s="28" t="e">
        <f t="shared" si="94"/>
        <v>#VALUE!</v>
      </c>
      <c r="AM118" s="28" t="e">
        <f t="shared" si="94"/>
        <v>#VALUE!</v>
      </c>
    </row>
    <row r="119" spans="4:39" x14ac:dyDescent="0.2">
      <c r="E119" s="2" t="s">
        <v>72</v>
      </c>
      <c r="F119" s="37"/>
      <c r="H119" s="28"/>
      <c r="I119" s="28">
        <f>I118*$F$118</f>
        <v>0</v>
      </c>
      <c r="J119" s="28" t="e">
        <f>J118*$F$118</f>
        <v>#VALUE!</v>
      </c>
      <c r="K119" s="28" t="e">
        <f t="shared" ref="K119:U119" si="95">K118*$F$118</f>
        <v>#VALUE!</v>
      </c>
      <c r="L119" s="28" t="e">
        <f t="shared" si="95"/>
        <v>#VALUE!</v>
      </c>
      <c r="M119" s="28" t="e">
        <f t="shared" si="95"/>
        <v>#VALUE!</v>
      </c>
      <c r="N119" s="28" t="e">
        <f t="shared" si="95"/>
        <v>#VALUE!</v>
      </c>
      <c r="O119" s="28" t="e">
        <f t="shared" si="95"/>
        <v>#VALUE!</v>
      </c>
      <c r="P119" s="28" t="e">
        <f t="shared" si="95"/>
        <v>#VALUE!</v>
      </c>
      <c r="Q119" s="28" t="e">
        <f t="shared" si="95"/>
        <v>#VALUE!</v>
      </c>
      <c r="R119" s="28" t="e">
        <f t="shared" si="95"/>
        <v>#VALUE!</v>
      </c>
      <c r="S119" s="28" t="e">
        <f t="shared" si="95"/>
        <v>#VALUE!</v>
      </c>
      <c r="T119" s="28" t="e">
        <f t="shared" si="95"/>
        <v>#VALUE!</v>
      </c>
      <c r="U119" s="28" t="e">
        <f t="shared" si="95"/>
        <v>#VALUE!</v>
      </c>
      <c r="V119" s="28" t="e">
        <f t="shared" ref="V119" si="96">V118*$F$118</f>
        <v>#VALUE!</v>
      </c>
      <c r="W119" s="28" t="e">
        <f t="shared" ref="W119" si="97">W118*$F$118</f>
        <v>#VALUE!</v>
      </c>
      <c r="X119" s="28" t="e">
        <f t="shared" ref="X119" si="98">X118*$F$118</f>
        <v>#VALUE!</v>
      </c>
      <c r="Y119" s="28" t="e">
        <f t="shared" ref="Y119" si="99">Y118*$F$118</f>
        <v>#VALUE!</v>
      </c>
      <c r="Z119" s="28" t="e">
        <f t="shared" ref="Z119" si="100">Z118*$F$118</f>
        <v>#VALUE!</v>
      </c>
      <c r="AA119" s="28" t="e">
        <f t="shared" ref="AA119" si="101">AA118*$F$118</f>
        <v>#VALUE!</v>
      </c>
      <c r="AB119" s="28" t="e">
        <f t="shared" ref="AB119" si="102">AB118*$F$118</f>
        <v>#VALUE!</v>
      </c>
      <c r="AC119" s="28" t="e">
        <f t="shared" ref="AC119" si="103">AC118*$F$118</f>
        <v>#VALUE!</v>
      </c>
      <c r="AD119" s="28" t="e">
        <f t="shared" ref="AD119" si="104">AD118*$F$118</f>
        <v>#VALUE!</v>
      </c>
      <c r="AE119" s="28" t="e">
        <f t="shared" ref="AE119" si="105">AE118*$F$118</f>
        <v>#VALUE!</v>
      </c>
      <c r="AF119" s="28" t="e">
        <f t="shared" ref="AF119" si="106">AF118*$F$118</f>
        <v>#VALUE!</v>
      </c>
      <c r="AG119" s="28" t="e">
        <f t="shared" ref="AG119" si="107">AG118*$F$118</f>
        <v>#VALUE!</v>
      </c>
      <c r="AH119" s="28" t="e">
        <f t="shared" ref="AH119" si="108">AH118*$F$118</f>
        <v>#VALUE!</v>
      </c>
      <c r="AI119" s="28" t="e">
        <f t="shared" ref="AI119" si="109">AI118*$F$118</f>
        <v>#VALUE!</v>
      </c>
      <c r="AJ119" s="28" t="e">
        <f t="shared" ref="AJ119" si="110">AJ118*$F$118</f>
        <v>#VALUE!</v>
      </c>
      <c r="AK119" s="28" t="e">
        <f t="shared" ref="AK119" si="111">AK118*$F$118</f>
        <v>#VALUE!</v>
      </c>
      <c r="AL119" s="28" t="e">
        <f t="shared" ref="AL119" si="112">AL118*$F$118</f>
        <v>#VALUE!</v>
      </c>
      <c r="AM119" s="28" t="e">
        <f t="shared" ref="AM119" si="113">AM118*$F$118</f>
        <v>#VALUE!</v>
      </c>
    </row>
    <row r="120" spans="4:39" x14ac:dyDescent="0.2">
      <c r="E120" s="2" t="s">
        <v>73</v>
      </c>
      <c r="F120" s="37"/>
      <c r="H120" s="28">
        <f>H118</f>
        <v>0</v>
      </c>
      <c r="I120" s="28" t="e">
        <f>(MIN(I106+I116,-SUM(I118:I119)))</f>
        <v>#VALUE!</v>
      </c>
      <c r="J120" s="28" t="e">
        <f>(MIN(J106+J116,-SUM(J118:J119)))</f>
        <v>#VALUE!</v>
      </c>
      <c r="K120" s="28" t="e">
        <f t="shared" ref="K120:U120" si="114">(MIN(K106+K116,-SUM(K118:K119)))</f>
        <v>#VALUE!</v>
      </c>
      <c r="L120" s="28" t="e">
        <f t="shared" si="114"/>
        <v>#VALUE!</v>
      </c>
      <c r="M120" s="28" t="e">
        <f t="shared" si="114"/>
        <v>#VALUE!</v>
      </c>
      <c r="N120" s="28" t="e">
        <f t="shared" si="114"/>
        <v>#VALUE!</v>
      </c>
      <c r="O120" s="28" t="e">
        <f t="shared" si="114"/>
        <v>#VALUE!</v>
      </c>
      <c r="P120" s="28" t="e">
        <f t="shared" si="114"/>
        <v>#VALUE!</v>
      </c>
      <c r="Q120" s="28" t="e">
        <f t="shared" si="114"/>
        <v>#VALUE!</v>
      </c>
      <c r="R120" s="28" t="e">
        <f>(MIN(R106+R116,-SUM(R118:R119)))</f>
        <v>#VALUE!</v>
      </c>
      <c r="S120" s="28" t="e">
        <f t="shared" si="114"/>
        <v>#VALUE!</v>
      </c>
      <c r="T120" s="28" t="e">
        <f t="shared" si="114"/>
        <v>#VALUE!</v>
      </c>
      <c r="U120" s="28" t="e">
        <f t="shared" si="114"/>
        <v>#VALUE!</v>
      </c>
      <c r="V120" s="28" t="e">
        <f t="shared" ref="V120" si="115">(MIN(V106+V116,-SUM(V118:V119)))</f>
        <v>#VALUE!</v>
      </c>
      <c r="W120" s="28" t="e">
        <f t="shared" ref="W120" si="116">(MIN(W106+W116,-SUM(W118:W119)))</f>
        <v>#VALUE!</v>
      </c>
      <c r="X120" s="28" t="e">
        <f t="shared" ref="X120" si="117">(MIN(X106+X116,-SUM(X118:X119)))</f>
        <v>#VALUE!</v>
      </c>
      <c r="Y120" s="28" t="e">
        <f t="shared" ref="Y120" si="118">(MIN(Y106+Y116,-SUM(Y118:Y119)))</f>
        <v>#VALUE!</v>
      </c>
      <c r="Z120" s="28" t="e">
        <f t="shared" ref="Z120" si="119">(MIN(Z106+Z116,-SUM(Z118:Z119)))</f>
        <v>#VALUE!</v>
      </c>
      <c r="AA120" s="28" t="e">
        <f t="shared" ref="AA120" si="120">(MIN(AA106+AA116,-SUM(AA118:AA119)))</f>
        <v>#VALUE!</v>
      </c>
      <c r="AB120" s="28" t="e">
        <f t="shared" ref="AB120" si="121">(MIN(AB106+AB116,-SUM(AB118:AB119)))</f>
        <v>#VALUE!</v>
      </c>
      <c r="AC120" s="28" t="e">
        <f t="shared" ref="AC120" si="122">(MIN(AC106+AC116,-SUM(AC118:AC119)))</f>
        <v>#VALUE!</v>
      </c>
      <c r="AD120" s="28" t="e">
        <f t="shared" ref="AD120" si="123">(MIN(AD106+AD116,-SUM(AD118:AD119)))</f>
        <v>#VALUE!</v>
      </c>
      <c r="AE120" s="28" t="e">
        <f t="shared" ref="AE120" si="124">(MIN(AE106+AE116,-SUM(AE118:AE119)))</f>
        <v>#VALUE!</v>
      </c>
      <c r="AF120" s="28" t="e">
        <f t="shared" ref="AF120" si="125">(MIN(AF106+AF116,-SUM(AF118:AF119)))</f>
        <v>#VALUE!</v>
      </c>
      <c r="AG120" s="28" t="e">
        <f t="shared" ref="AG120" si="126">(MIN(AG106+AG116,-SUM(AG118:AG119)))</f>
        <v>#VALUE!</v>
      </c>
      <c r="AH120" s="28" t="e">
        <f t="shared" ref="AH120" si="127">(MIN(AH106+AH116,-SUM(AH118:AH119)))</f>
        <v>#VALUE!</v>
      </c>
      <c r="AI120" s="28" t="e">
        <f t="shared" ref="AI120" si="128">(MIN(AI106+AI116,-SUM(AI118:AI119)))</f>
        <v>#VALUE!</v>
      </c>
      <c r="AJ120" s="28" t="e">
        <f t="shared" ref="AJ120" si="129">(MIN(AJ106+AJ116,-SUM(AJ118:AJ119)))</f>
        <v>#VALUE!</v>
      </c>
      <c r="AK120" s="28" t="e">
        <f t="shared" ref="AK120" si="130">(MIN(AK106+AK116,-SUM(AK118:AK119)))</f>
        <v>#VALUE!</v>
      </c>
      <c r="AL120" s="28" t="e">
        <f t="shared" ref="AL120" si="131">(MIN(AL106+AL116,-SUM(AL118:AL119)))</f>
        <v>#VALUE!</v>
      </c>
      <c r="AM120" s="28" t="e">
        <f t="shared" ref="AM120" si="132">(MIN(AM106+AM116,-SUM(AM118:AM119)))</f>
        <v>#VALUE!</v>
      </c>
    </row>
    <row r="121" spans="4:39" x14ac:dyDescent="0.2">
      <c r="E121" s="61"/>
      <c r="F121" s="37"/>
      <c r="H121" s="28"/>
      <c r="I121" s="28" t="e">
        <f>SUM(I118:I120)</f>
        <v>#VALUE!</v>
      </c>
      <c r="J121" s="28" t="e">
        <f>SUM(J118:J120)</f>
        <v>#VALUE!</v>
      </c>
      <c r="K121" s="28" t="e">
        <f t="shared" ref="K121:U121" si="133">SUM(K118:K120)</f>
        <v>#VALUE!</v>
      </c>
      <c r="L121" s="28" t="e">
        <f t="shared" si="133"/>
        <v>#VALUE!</v>
      </c>
      <c r="M121" s="28" t="e">
        <f t="shared" si="133"/>
        <v>#VALUE!</v>
      </c>
      <c r="N121" s="28" t="e">
        <f t="shared" si="133"/>
        <v>#VALUE!</v>
      </c>
      <c r="O121" s="28" t="e">
        <f t="shared" si="133"/>
        <v>#VALUE!</v>
      </c>
      <c r="P121" s="28" t="e">
        <f t="shared" si="133"/>
        <v>#VALUE!</v>
      </c>
      <c r="Q121" s="28" t="e">
        <f t="shared" si="133"/>
        <v>#VALUE!</v>
      </c>
      <c r="R121" s="28" t="e">
        <f t="shared" si="133"/>
        <v>#VALUE!</v>
      </c>
      <c r="S121" s="28" t="e">
        <f t="shared" si="133"/>
        <v>#VALUE!</v>
      </c>
      <c r="T121" s="28" t="e">
        <f t="shared" si="133"/>
        <v>#VALUE!</v>
      </c>
      <c r="U121" s="28" t="e">
        <f t="shared" si="133"/>
        <v>#VALUE!</v>
      </c>
      <c r="V121" s="28" t="e">
        <f t="shared" ref="V121" si="134">SUM(V118:V120)</f>
        <v>#VALUE!</v>
      </c>
      <c r="W121" s="28" t="e">
        <f t="shared" ref="W121" si="135">SUM(W118:W120)</f>
        <v>#VALUE!</v>
      </c>
      <c r="X121" s="28" t="e">
        <f t="shared" ref="X121" si="136">SUM(X118:X120)</f>
        <v>#VALUE!</v>
      </c>
      <c r="Y121" s="28" t="e">
        <f t="shared" ref="Y121" si="137">SUM(Y118:Y120)</f>
        <v>#VALUE!</v>
      </c>
      <c r="Z121" s="28" t="e">
        <f t="shared" ref="Z121" si="138">SUM(Z118:Z120)</f>
        <v>#VALUE!</v>
      </c>
      <c r="AA121" s="28" t="e">
        <f t="shared" ref="AA121" si="139">SUM(AA118:AA120)</f>
        <v>#VALUE!</v>
      </c>
      <c r="AB121" s="28" t="e">
        <f t="shared" ref="AB121" si="140">SUM(AB118:AB120)</f>
        <v>#VALUE!</v>
      </c>
      <c r="AC121" s="28" t="e">
        <f t="shared" ref="AC121" si="141">SUM(AC118:AC120)</f>
        <v>#VALUE!</v>
      </c>
      <c r="AD121" s="28" t="e">
        <f t="shared" ref="AD121" si="142">SUM(AD118:AD120)</f>
        <v>#VALUE!</v>
      </c>
      <c r="AE121" s="28" t="e">
        <f t="shared" ref="AE121" si="143">SUM(AE118:AE120)</f>
        <v>#VALUE!</v>
      </c>
      <c r="AF121" s="28" t="e">
        <f t="shared" ref="AF121" si="144">SUM(AF118:AF120)</f>
        <v>#VALUE!</v>
      </c>
      <c r="AG121" s="28" t="e">
        <f t="shared" ref="AG121" si="145">SUM(AG118:AG120)</f>
        <v>#VALUE!</v>
      </c>
      <c r="AH121" s="28" t="e">
        <f t="shared" ref="AH121" si="146">SUM(AH118:AH120)</f>
        <v>#VALUE!</v>
      </c>
      <c r="AI121" s="28" t="e">
        <f t="shared" ref="AI121" si="147">SUM(AI118:AI120)</f>
        <v>#VALUE!</v>
      </c>
      <c r="AJ121" s="28" t="e">
        <f t="shared" ref="AJ121" si="148">SUM(AJ118:AJ120)</f>
        <v>#VALUE!</v>
      </c>
      <c r="AK121" s="28" t="e">
        <f t="shared" ref="AK121" si="149">SUM(AK118:AK120)</f>
        <v>#VALUE!</v>
      </c>
      <c r="AL121" s="28" t="e">
        <f t="shared" ref="AL121" si="150">SUM(AL118:AL120)</f>
        <v>#VALUE!</v>
      </c>
      <c r="AM121" s="28" t="e">
        <f t="shared" ref="AM121" si="151">SUM(AM118:AM120)</f>
        <v>#VALUE!</v>
      </c>
    </row>
    <row r="122" spans="4:39" x14ac:dyDescent="0.2">
      <c r="E122" s="61" t="s">
        <v>74</v>
      </c>
      <c r="F122" s="37"/>
      <c r="H122" s="28"/>
      <c r="I122" s="28" t="e">
        <f>SUM(I106,I116)-I120</f>
        <v>#VALUE!</v>
      </c>
      <c r="J122" s="28" t="e">
        <f t="shared" ref="J122:U122" si="152">SUM(J106,J116)-J120</f>
        <v>#VALUE!</v>
      </c>
      <c r="K122" s="28" t="e">
        <f t="shared" si="152"/>
        <v>#VALUE!</v>
      </c>
      <c r="L122" s="28" t="e">
        <f t="shared" si="152"/>
        <v>#VALUE!</v>
      </c>
      <c r="M122" s="28" t="e">
        <f t="shared" si="152"/>
        <v>#VALUE!</v>
      </c>
      <c r="N122" s="28" t="e">
        <f t="shared" si="152"/>
        <v>#VALUE!</v>
      </c>
      <c r="O122" s="28" t="e">
        <f t="shared" si="152"/>
        <v>#VALUE!</v>
      </c>
      <c r="P122" s="28" t="e">
        <f t="shared" si="152"/>
        <v>#VALUE!</v>
      </c>
      <c r="Q122" s="28" t="e">
        <f t="shared" si="152"/>
        <v>#VALUE!</v>
      </c>
      <c r="R122" s="28" t="e">
        <f t="shared" si="152"/>
        <v>#VALUE!</v>
      </c>
      <c r="S122" s="28" t="e">
        <f t="shared" si="152"/>
        <v>#VALUE!</v>
      </c>
      <c r="T122" s="28" t="e">
        <f t="shared" si="152"/>
        <v>#VALUE!</v>
      </c>
      <c r="U122" s="28" t="e">
        <f t="shared" si="152"/>
        <v>#VALUE!</v>
      </c>
      <c r="V122" s="28" t="e">
        <f t="shared" ref="V122:AM122" si="153">SUM(V106,V116)-V120</f>
        <v>#VALUE!</v>
      </c>
      <c r="W122" s="28" t="e">
        <f t="shared" si="153"/>
        <v>#VALUE!</v>
      </c>
      <c r="X122" s="28" t="e">
        <f t="shared" si="153"/>
        <v>#VALUE!</v>
      </c>
      <c r="Y122" s="28" t="e">
        <f t="shared" si="153"/>
        <v>#VALUE!</v>
      </c>
      <c r="Z122" s="28" t="e">
        <f t="shared" si="153"/>
        <v>#VALUE!</v>
      </c>
      <c r="AA122" s="28" t="e">
        <f t="shared" si="153"/>
        <v>#VALUE!</v>
      </c>
      <c r="AB122" s="28" t="e">
        <f t="shared" si="153"/>
        <v>#VALUE!</v>
      </c>
      <c r="AC122" s="28" t="e">
        <f t="shared" si="153"/>
        <v>#VALUE!</v>
      </c>
      <c r="AD122" s="28" t="e">
        <f t="shared" si="153"/>
        <v>#VALUE!</v>
      </c>
      <c r="AE122" s="28" t="e">
        <f t="shared" si="153"/>
        <v>#VALUE!</v>
      </c>
      <c r="AF122" s="28" t="e">
        <f t="shared" si="153"/>
        <v>#VALUE!</v>
      </c>
      <c r="AG122" s="28" t="e">
        <f t="shared" si="153"/>
        <v>#VALUE!</v>
      </c>
      <c r="AH122" s="28" t="e">
        <f t="shared" si="153"/>
        <v>#VALUE!</v>
      </c>
      <c r="AI122" s="28" t="e">
        <f t="shared" si="153"/>
        <v>#VALUE!</v>
      </c>
      <c r="AJ122" s="28" t="e">
        <f t="shared" si="153"/>
        <v>#VALUE!</v>
      </c>
      <c r="AK122" s="28" t="e">
        <f t="shared" si="153"/>
        <v>#VALUE!</v>
      </c>
      <c r="AL122" s="28" t="e">
        <f t="shared" si="153"/>
        <v>#VALUE!</v>
      </c>
      <c r="AM122" s="28" t="e">
        <f t="shared" si="153"/>
        <v>#VALUE!</v>
      </c>
    </row>
    <row r="123" spans="4:39" x14ac:dyDescent="0.2">
      <c r="F123" s="3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  <row r="124" spans="4:39" x14ac:dyDescent="0.2">
      <c r="D124" s="60"/>
      <c r="E124" s="21" t="s">
        <v>48</v>
      </c>
      <c r="F124" s="3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</row>
    <row r="125" spans="4:39" x14ac:dyDescent="0.2">
      <c r="D125" s="62"/>
      <c r="E125" s="2" t="s">
        <v>71</v>
      </c>
      <c r="F125" s="26"/>
      <c r="H125" s="28">
        <f>H105</f>
        <v>0</v>
      </c>
      <c r="I125" s="28" t="e">
        <f>SUM(I122,I115,I105)</f>
        <v>#VALUE!</v>
      </c>
      <c r="J125" s="28" t="e">
        <f t="shared" ref="J125:AM125" si="154">SUM(J122,J115,J105)</f>
        <v>#VALUE!</v>
      </c>
      <c r="K125" s="28" t="e">
        <f t="shared" si="154"/>
        <v>#VALUE!</v>
      </c>
      <c r="L125" s="28" t="e">
        <f t="shared" si="154"/>
        <v>#VALUE!</v>
      </c>
      <c r="M125" s="28" t="e">
        <f t="shared" si="154"/>
        <v>#VALUE!</v>
      </c>
      <c r="N125" s="28" t="e">
        <f t="shared" si="154"/>
        <v>#VALUE!</v>
      </c>
      <c r="O125" s="28" t="e">
        <f t="shared" si="154"/>
        <v>#VALUE!</v>
      </c>
      <c r="P125" s="28" t="e">
        <f t="shared" si="154"/>
        <v>#VALUE!</v>
      </c>
      <c r="Q125" s="28" t="e">
        <f t="shared" si="154"/>
        <v>#VALUE!</v>
      </c>
      <c r="R125" s="28" t="e">
        <f t="shared" si="154"/>
        <v>#VALUE!</v>
      </c>
      <c r="S125" s="28" t="e">
        <f t="shared" si="154"/>
        <v>#VALUE!</v>
      </c>
      <c r="T125" s="28" t="e">
        <f t="shared" si="154"/>
        <v>#VALUE!</v>
      </c>
      <c r="U125" s="28" t="e">
        <f t="shared" si="154"/>
        <v>#VALUE!</v>
      </c>
      <c r="V125" s="28" t="e">
        <f t="shared" si="154"/>
        <v>#VALUE!</v>
      </c>
      <c r="W125" s="28" t="e">
        <f t="shared" si="154"/>
        <v>#VALUE!</v>
      </c>
      <c r="X125" s="28" t="e">
        <f t="shared" si="154"/>
        <v>#VALUE!</v>
      </c>
      <c r="Y125" s="28" t="e">
        <f t="shared" si="154"/>
        <v>#VALUE!</v>
      </c>
      <c r="Z125" s="28" t="e">
        <f t="shared" si="154"/>
        <v>#VALUE!</v>
      </c>
      <c r="AA125" s="28" t="e">
        <f t="shared" si="154"/>
        <v>#VALUE!</v>
      </c>
      <c r="AB125" s="28" t="e">
        <f t="shared" si="154"/>
        <v>#VALUE!</v>
      </c>
      <c r="AC125" s="28" t="e">
        <f t="shared" si="154"/>
        <v>#VALUE!</v>
      </c>
      <c r="AD125" s="28" t="e">
        <f t="shared" si="154"/>
        <v>#VALUE!</v>
      </c>
      <c r="AE125" s="28" t="e">
        <f t="shared" si="154"/>
        <v>#VALUE!</v>
      </c>
      <c r="AF125" s="28" t="e">
        <f t="shared" si="154"/>
        <v>#VALUE!</v>
      </c>
      <c r="AG125" s="28" t="e">
        <f t="shared" si="154"/>
        <v>#VALUE!</v>
      </c>
      <c r="AH125" s="28" t="e">
        <f t="shared" si="154"/>
        <v>#VALUE!</v>
      </c>
      <c r="AI125" s="28" t="e">
        <f t="shared" si="154"/>
        <v>#VALUE!</v>
      </c>
      <c r="AJ125" s="28" t="e">
        <f t="shared" si="154"/>
        <v>#VALUE!</v>
      </c>
      <c r="AK125" s="28" t="e">
        <f t="shared" si="154"/>
        <v>#VALUE!</v>
      </c>
      <c r="AL125" s="28" t="e">
        <f t="shared" si="154"/>
        <v>#VALUE!</v>
      </c>
      <c r="AM125" s="28" t="e">
        <f t="shared" si="154"/>
        <v>#VALUE!</v>
      </c>
    </row>
    <row r="126" spans="4:39" x14ac:dyDescent="0.2">
      <c r="E126" s="2" t="str">
        <f>E116</f>
        <v>Fund Equity Investment</v>
      </c>
      <c r="F126" s="26"/>
      <c r="H126" s="28">
        <f>H120</f>
        <v>0</v>
      </c>
      <c r="I126" s="28" t="e">
        <f>I120</f>
        <v>#VALUE!</v>
      </c>
      <c r="J126" s="28" t="e">
        <f>J120</f>
        <v>#VALUE!</v>
      </c>
      <c r="K126" s="28" t="e">
        <f t="shared" ref="K126:AM126" si="155">K120</f>
        <v>#VALUE!</v>
      </c>
      <c r="L126" s="28" t="e">
        <f t="shared" si="155"/>
        <v>#VALUE!</v>
      </c>
      <c r="M126" s="28" t="e">
        <f t="shared" si="155"/>
        <v>#VALUE!</v>
      </c>
      <c r="N126" s="28" t="e">
        <f t="shared" si="155"/>
        <v>#VALUE!</v>
      </c>
      <c r="O126" s="28" t="e">
        <f t="shared" si="155"/>
        <v>#VALUE!</v>
      </c>
      <c r="P126" s="28" t="e">
        <f t="shared" si="155"/>
        <v>#VALUE!</v>
      </c>
      <c r="Q126" s="28" t="e">
        <f t="shared" si="155"/>
        <v>#VALUE!</v>
      </c>
      <c r="R126" s="28" t="e">
        <f t="shared" si="155"/>
        <v>#VALUE!</v>
      </c>
      <c r="S126" s="28" t="e">
        <f t="shared" si="155"/>
        <v>#VALUE!</v>
      </c>
      <c r="T126" s="28" t="e">
        <f t="shared" si="155"/>
        <v>#VALUE!</v>
      </c>
      <c r="U126" s="28" t="e">
        <f t="shared" si="155"/>
        <v>#VALUE!</v>
      </c>
      <c r="V126" s="28" t="e">
        <f t="shared" si="155"/>
        <v>#VALUE!</v>
      </c>
      <c r="W126" s="28" t="e">
        <f t="shared" si="155"/>
        <v>#VALUE!</v>
      </c>
      <c r="X126" s="28" t="e">
        <f t="shared" si="155"/>
        <v>#VALUE!</v>
      </c>
      <c r="Y126" s="28" t="e">
        <f t="shared" si="155"/>
        <v>#VALUE!</v>
      </c>
      <c r="Z126" s="28" t="e">
        <f t="shared" si="155"/>
        <v>#VALUE!</v>
      </c>
      <c r="AA126" s="28" t="e">
        <f t="shared" si="155"/>
        <v>#VALUE!</v>
      </c>
      <c r="AB126" s="28" t="e">
        <f t="shared" si="155"/>
        <v>#VALUE!</v>
      </c>
      <c r="AC126" s="28" t="e">
        <f t="shared" si="155"/>
        <v>#VALUE!</v>
      </c>
      <c r="AD126" s="28" t="e">
        <f t="shared" si="155"/>
        <v>#VALUE!</v>
      </c>
      <c r="AE126" s="28" t="e">
        <f t="shared" si="155"/>
        <v>#VALUE!</v>
      </c>
      <c r="AF126" s="28" t="e">
        <f t="shared" si="155"/>
        <v>#VALUE!</v>
      </c>
      <c r="AG126" s="28" t="e">
        <f t="shared" si="155"/>
        <v>#VALUE!</v>
      </c>
      <c r="AH126" s="28" t="e">
        <f t="shared" si="155"/>
        <v>#VALUE!</v>
      </c>
      <c r="AI126" s="28" t="e">
        <f t="shared" si="155"/>
        <v>#VALUE!</v>
      </c>
      <c r="AJ126" s="28" t="e">
        <f t="shared" si="155"/>
        <v>#VALUE!</v>
      </c>
      <c r="AK126" s="28" t="e">
        <f t="shared" si="155"/>
        <v>#VALUE!</v>
      </c>
      <c r="AL126" s="28" t="e">
        <f t="shared" si="155"/>
        <v>#VALUE!</v>
      </c>
      <c r="AM126" s="28" t="e">
        <f t="shared" si="155"/>
        <v>#VALUE!</v>
      </c>
    </row>
    <row r="127" spans="4:39" x14ac:dyDescent="0.2">
      <c r="F127" s="23"/>
      <c r="H127" s="28"/>
      <c r="I127" s="3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</row>
    <row r="128" spans="4:39" x14ac:dyDescent="0.2">
      <c r="E128" s="34"/>
      <c r="F128" s="35" t="s">
        <v>45</v>
      </c>
      <c r="G128" s="63" t="s">
        <v>1</v>
      </c>
      <c r="H128" s="36" t="s">
        <v>75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</row>
    <row r="129" spans="5:39" x14ac:dyDescent="0.2">
      <c r="E129" s="32" t="str">
        <f>E125</f>
        <v>Developer Equity</v>
      </c>
      <c r="F129" s="111">
        <f>IFERROR(NPV($F$53,H125:AM125),0)</f>
        <v>0</v>
      </c>
      <c r="G129" s="113" t="str">
        <f>IFERROR(IRR(H125:AM125),"")</f>
        <v/>
      </c>
      <c r="H129" s="114" t="e">
        <f>-I125/H125</f>
        <v>#VALUE!</v>
      </c>
      <c r="I129" s="40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</row>
    <row r="130" spans="5:39" x14ac:dyDescent="0.2">
      <c r="E130" s="32" t="str">
        <f>E126</f>
        <v>Fund Equity Investment</v>
      </c>
      <c r="F130" s="111" t="e">
        <f>NPV($F$53,H126:AM126)</f>
        <v>#VALUE!</v>
      </c>
      <c r="G130" s="75" t="str">
        <f>IFERROR(IRR(H126:AM126),"")</f>
        <v/>
      </c>
      <c r="H130" s="66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</row>
    <row r="131" spans="5:39" x14ac:dyDescent="0.2">
      <c r="E131" s="33" t="s">
        <v>56</v>
      </c>
      <c r="F131" s="112">
        <f>NPV(F53,H99:AM99)</f>
        <v>0</v>
      </c>
      <c r="G131" s="76" t="str">
        <f>IFERROR(IRR(H99:AM99),"")</f>
        <v/>
      </c>
      <c r="H131" s="64" t="str">
        <f>IFERROR(F131/H93,"")</f>
        <v/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</row>
    <row r="132" spans="5:39" x14ac:dyDescent="0.2">
      <c r="F132" s="23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</row>
  </sheetData>
  <dataValidations count="1">
    <dataValidation type="list" allowBlank="1" showInputMessage="1" showErrorMessage="1" sqref="F58" xr:uid="{9B7649BC-087C-4EAF-B661-40B0FBBE6588}">
      <formula1>"Sale,Refinance"</formula1>
    </dataValidation>
  </dataValidations>
  <pageMargins left="0.7" right="0.7" top="0.75" bottom="0.75" header="0.3" footer="0.3"/>
  <pageSetup orientation="portrait" verticalDpi="1200" r:id="rId1"/>
  <ignoredErrors>
    <ignoredError sqref="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D193-F2D1-49E7-8678-B1308FF183D3}">
  <dimension ref="C2:H56"/>
  <sheetViews>
    <sheetView showGridLines="0" zoomScale="90" zoomScaleNormal="9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3" sqref="B13"/>
    </sheetView>
  </sheetViews>
  <sheetFormatPr defaultColWidth="9.140625" defaultRowHeight="14.25" x14ac:dyDescent="0.2"/>
  <cols>
    <col min="1" max="2" width="2.7109375" style="2" customWidth="1"/>
    <col min="3" max="3" width="54.5703125" style="2" bestFit="1" customWidth="1"/>
    <col min="4" max="8" width="18.7109375" style="2" customWidth="1"/>
    <col min="9" max="16384" width="9.140625" style="2"/>
  </cols>
  <sheetData>
    <row r="2" spans="3:8" ht="20.25" x14ac:dyDescent="0.3">
      <c r="C2" s="77" t="s">
        <v>102</v>
      </c>
      <c r="D2" s="1"/>
    </row>
    <row r="3" spans="3:8" ht="18.75" x14ac:dyDescent="0.3">
      <c r="C3" s="119" t="s">
        <v>115</v>
      </c>
      <c r="D3" s="1"/>
    </row>
    <row r="4" spans="3:8" x14ac:dyDescent="0.2">
      <c r="C4" s="4" t="s">
        <v>20</v>
      </c>
      <c r="D4" s="5"/>
      <c r="F4" s="3"/>
      <c r="G4" s="4"/>
      <c r="H4" s="3"/>
    </row>
    <row r="5" spans="3:8" x14ac:dyDescent="0.2">
      <c r="C5" s="5"/>
      <c r="D5" s="5"/>
      <c r="F5" s="3"/>
      <c r="G5" s="4"/>
      <c r="H5" s="3"/>
    </row>
    <row r="6" spans="3:8" x14ac:dyDescent="0.2">
      <c r="C6" s="6" t="s">
        <v>21</v>
      </c>
      <c r="D6" s="5"/>
      <c r="F6" s="3"/>
      <c r="G6" s="4"/>
      <c r="H6" s="3"/>
    </row>
    <row r="7" spans="3:8" x14ac:dyDescent="0.2">
      <c r="C7" s="7" t="s">
        <v>22</v>
      </c>
      <c r="D7" s="8" t="s">
        <v>23</v>
      </c>
      <c r="G7" s="4"/>
      <c r="H7" s="3"/>
    </row>
    <row r="8" spans="3:8" x14ac:dyDescent="0.2">
      <c r="C8" s="3" t="s">
        <v>24</v>
      </c>
      <c r="D8" s="15">
        <f>'1 - Cashflows and Inputs'!H28</f>
        <v>0</v>
      </c>
      <c r="E8" s="116" t="s">
        <v>114</v>
      </c>
      <c r="F8" s="20"/>
    </row>
    <row r="9" spans="3:8" x14ac:dyDescent="0.2">
      <c r="C9" s="3" t="s">
        <v>25</v>
      </c>
      <c r="D9" s="117">
        <f>'1 - Cashflows and Inputs'!F24</f>
        <v>0</v>
      </c>
      <c r="E9" s="116" t="s">
        <v>114</v>
      </c>
    </row>
    <row r="10" spans="3:8" x14ac:dyDescent="0.2">
      <c r="C10" s="3" t="s">
        <v>26</v>
      </c>
      <c r="D10" s="3">
        <f>'1 - Cashflows and Inputs'!F23</f>
        <v>0</v>
      </c>
      <c r="E10" s="116" t="s">
        <v>114</v>
      </c>
    </row>
    <row r="11" spans="3:8" x14ac:dyDescent="0.2">
      <c r="C11" s="3" t="s">
        <v>27</v>
      </c>
      <c r="D11" s="9" t="s">
        <v>28</v>
      </c>
      <c r="E11" s="116"/>
    </row>
    <row r="12" spans="3:8" x14ac:dyDescent="0.2">
      <c r="C12" s="10" t="s">
        <v>29</v>
      </c>
      <c r="D12" s="118" t="str">
        <f>IFERROR(PMT(D9,D10,-D8),"")</f>
        <v/>
      </c>
    </row>
    <row r="13" spans="3:8" x14ac:dyDescent="0.2">
      <c r="C13" s="1"/>
      <c r="D13" s="1"/>
    </row>
    <row r="14" spans="3:8" x14ac:dyDescent="0.2">
      <c r="C14" s="1"/>
      <c r="D14" s="1"/>
    </row>
    <row r="15" spans="3:8" x14ac:dyDescent="0.2">
      <c r="C15" s="6" t="s">
        <v>30</v>
      </c>
      <c r="D15" s="1"/>
    </row>
    <row r="16" spans="3:8" x14ac:dyDescent="0.2">
      <c r="C16" s="12" t="s">
        <v>0</v>
      </c>
      <c r="D16" s="8" t="s">
        <v>31</v>
      </c>
      <c r="E16" s="8" t="s">
        <v>29</v>
      </c>
      <c r="F16" s="8" t="s">
        <v>32</v>
      </c>
      <c r="G16" s="8" t="s">
        <v>33</v>
      </c>
      <c r="H16" s="8" t="s">
        <v>34</v>
      </c>
    </row>
    <row r="17" spans="3:8" x14ac:dyDescent="0.2">
      <c r="C17" s="13">
        <v>1</v>
      </c>
      <c r="D17" s="14">
        <f>D8</f>
        <v>0</v>
      </c>
      <c r="E17" s="15" t="str">
        <f t="shared" ref="E17:E56" si="0">D$12</f>
        <v/>
      </c>
      <c r="F17" s="16">
        <f>D8*D9</f>
        <v>0</v>
      </c>
      <c r="G17" s="16" t="e">
        <f t="shared" ref="G17:G56" si="1">E17-F17</f>
        <v>#VALUE!</v>
      </c>
      <c r="H17" s="16" t="e">
        <f t="shared" ref="H17:H56" si="2">D17-G17</f>
        <v>#VALUE!</v>
      </c>
    </row>
    <row r="18" spans="3:8" x14ac:dyDescent="0.2">
      <c r="C18" s="13">
        <v>2</v>
      </c>
      <c r="D18" s="14" t="e">
        <f t="shared" ref="D18:D56" si="3">H17</f>
        <v>#VALUE!</v>
      </c>
      <c r="E18" s="15" t="str">
        <f t="shared" si="0"/>
        <v/>
      </c>
      <c r="F18" s="16" t="e">
        <f t="shared" ref="F18:F56" si="4">$D$9*D18</f>
        <v>#VALUE!</v>
      </c>
      <c r="G18" s="16" t="e">
        <f t="shared" si="1"/>
        <v>#VALUE!</v>
      </c>
      <c r="H18" s="16" t="e">
        <f t="shared" si="2"/>
        <v>#VALUE!</v>
      </c>
    </row>
    <row r="19" spans="3:8" x14ac:dyDescent="0.2">
      <c r="C19" s="13">
        <v>3</v>
      </c>
      <c r="D19" s="14" t="e">
        <f t="shared" si="3"/>
        <v>#VALUE!</v>
      </c>
      <c r="E19" s="15" t="str">
        <f t="shared" si="0"/>
        <v/>
      </c>
      <c r="F19" s="16" t="e">
        <f t="shared" si="4"/>
        <v>#VALUE!</v>
      </c>
      <c r="G19" s="16" t="e">
        <f t="shared" si="1"/>
        <v>#VALUE!</v>
      </c>
      <c r="H19" s="16" t="e">
        <f t="shared" si="2"/>
        <v>#VALUE!</v>
      </c>
    </row>
    <row r="20" spans="3:8" x14ac:dyDescent="0.2">
      <c r="C20" s="13">
        <v>4</v>
      </c>
      <c r="D20" s="14" t="e">
        <f t="shared" si="3"/>
        <v>#VALUE!</v>
      </c>
      <c r="E20" s="15" t="str">
        <f t="shared" si="0"/>
        <v/>
      </c>
      <c r="F20" s="16" t="e">
        <f t="shared" si="4"/>
        <v>#VALUE!</v>
      </c>
      <c r="G20" s="16" t="e">
        <f t="shared" si="1"/>
        <v>#VALUE!</v>
      </c>
      <c r="H20" s="16" t="e">
        <f t="shared" si="2"/>
        <v>#VALUE!</v>
      </c>
    </row>
    <row r="21" spans="3:8" x14ac:dyDescent="0.2">
      <c r="C21" s="13">
        <v>5</v>
      </c>
      <c r="D21" s="14" t="e">
        <f t="shared" si="3"/>
        <v>#VALUE!</v>
      </c>
      <c r="E21" s="15" t="str">
        <f t="shared" si="0"/>
        <v/>
      </c>
      <c r="F21" s="16" t="e">
        <f t="shared" si="4"/>
        <v>#VALUE!</v>
      </c>
      <c r="G21" s="16" t="e">
        <f t="shared" si="1"/>
        <v>#VALUE!</v>
      </c>
      <c r="H21" s="16" t="e">
        <f t="shared" si="2"/>
        <v>#VALUE!</v>
      </c>
    </row>
    <row r="22" spans="3:8" x14ac:dyDescent="0.2">
      <c r="C22" s="13">
        <v>6</v>
      </c>
      <c r="D22" s="14" t="e">
        <f t="shared" si="3"/>
        <v>#VALUE!</v>
      </c>
      <c r="E22" s="15" t="str">
        <f t="shared" si="0"/>
        <v/>
      </c>
      <c r="F22" s="16" t="e">
        <f t="shared" si="4"/>
        <v>#VALUE!</v>
      </c>
      <c r="G22" s="16" t="e">
        <f t="shared" si="1"/>
        <v>#VALUE!</v>
      </c>
      <c r="H22" s="16" t="e">
        <f t="shared" si="2"/>
        <v>#VALUE!</v>
      </c>
    </row>
    <row r="23" spans="3:8" x14ac:dyDescent="0.2">
      <c r="C23" s="13">
        <v>7</v>
      </c>
      <c r="D23" s="14" t="e">
        <f t="shared" si="3"/>
        <v>#VALUE!</v>
      </c>
      <c r="E23" s="15" t="str">
        <f t="shared" si="0"/>
        <v/>
      </c>
      <c r="F23" s="16" t="e">
        <f t="shared" si="4"/>
        <v>#VALUE!</v>
      </c>
      <c r="G23" s="16" t="e">
        <f t="shared" si="1"/>
        <v>#VALUE!</v>
      </c>
      <c r="H23" s="16" t="e">
        <f t="shared" si="2"/>
        <v>#VALUE!</v>
      </c>
    </row>
    <row r="24" spans="3:8" x14ac:dyDescent="0.2">
      <c r="C24" s="13">
        <v>8</v>
      </c>
      <c r="D24" s="14" t="e">
        <f t="shared" si="3"/>
        <v>#VALUE!</v>
      </c>
      <c r="E24" s="15" t="str">
        <f t="shared" si="0"/>
        <v/>
      </c>
      <c r="F24" s="16" t="e">
        <f t="shared" si="4"/>
        <v>#VALUE!</v>
      </c>
      <c r="G24" s="16" t="e">
        <f t="shared" si="1"/>
        <v>#VALUE!</v>
      </c>
      <c r="H24" s="16" t="e">
        <f t="shared" si="2"/>
        <v>#VALUE!</v>
      </c>
    </row>
    <row r="25" spans="3:8" x14ac:dyDescent="0.2">
      <c r="C25" s="13">
        <v>9</v>
      </c>
      <c r="D25" s="14" t="e">
        <f t="shared" si="3"/>
        <v>#VALUE!</v>
      </c>
      <c r="E25" s="15" t="str">
        <f t="shared" si="0"/>
        <v/>
      </c>
      <c r="F25" s="16" t="e">
        <f t="shared" si="4"/>
        <v>#VALUE!</v>
      </c>
      <c r="G25" s="16" t="e">
        <f t="shared" si="1"/>
        <v>#VALUE!</v>
      </c>
      <c r="H25" s="16" t="e">
        <f t="shared" si="2"/>
        <v>#VALUE!</v>
      </c>
    </row>
    <row r="26" spans="3:8" x14ac:dyDescent="0.2">
      <c r="C26" s="13">
        <v>10</v>
      </c>
      <c r="D26" s="14" t="e">
        <f t="shared" si="3"/>
        <v>#VALUE!</v>
      </c>
      <c r="E26" s="15" t="str">
        <f t="shared" si="0"/>
        <v/>
      </c>
      <c r="F26" s="16" t="e">
        <f t="shared" si="4"/>
        <v>#VALUE!</v>
      </c>
      <c r="G26" s="16" t="e">
        <f t="shared" si="1"/>
        <v>#VALUE!</v>
      </c>
      <c r="H26" s="16" t="e">
        <f t="shared" si="2"/>
        <v>#VALUE!</v>
      </c>
    </row>
    <row r="27" spans="3:8" x14ac:dyDescent="0.2">
      <c r="C27" s="13">
        <v>11</v>
      </c>
      <c r="D27" s="14" t="e">
        <f t="shared" si="3"/>
        <v>#VALUE!</v>
      </c>
      <c r="E27" s="15" t="str">
        <f t="shared" si="0"/>
        <v/>
      </c>
      <c r="F27" s="16" t="e">
        <f t="shared" si="4"/>
        <v>#VALUE!</v>
      </c>
      <c r="G27" s="16" t="e">
        <f t="shared" si="1"/>
        <v>#VALUE!</v>
      </c>
      <c r="H27" s="16" t="e">
        <f t="shared" si="2"/>
        <v>#VALUE!</v>
      </c>
    </row>
    <row r="28" spans="3:8" x14ac:dyDescent="0.2">
      <c r="C28" s="13">
        <v>12</v>
      </c>
      <c r="D28" s="14" t="e">
        <f t="shared" si="3"/>
        <v>#VALUE!</v>
      </c>
      <c r="E28" s="15" t="str">
        <f t="shared" si="0"/>
        <v/>
      </c>
      <c r="F28" s="16" t="e">
        <f t="shared" si="4"/>
        <v>#VALUE!</v>
      </c>
      <c r="G28" s="16" t="e">
        <f t="shared" si="1"/>
        <v>#VALUE!</v>
      </c>
      <c r="H28" s="16" t="e">
        <f t="shared" si="2"/>
        <v>#VALUE!</v>
      </c>
    </row>
    <row r="29" spans="3:8" x14ac:dyDescent="0.2">
      <c r="C29" s="13">
        <v>13</v>
      </c>
      <c r="D29" s="14" t="e">
        <f t="shared" si="3"/>
        <v>#VALUE!</v>
      </c>
      <c r="E29" s="15" t="str">
        <f t="shared" si="0"/>
        <v/>
      </c>
      <c r="F29" s="16" t="e">
        <f t="shared" si="4"/>
        <v>#VALUE!</v>
      </c>
      <c r="G29" s="16" t="e">
        <f t="shared" si="1"/>
        <v>#VALUE!</v>
      </c>
      <c r="H29" s="16" t="e">
        <f t="shared" si="2"/>
        <v>#VALUE!</v>
      </c>
    </row>
    <row r="30" spans="3:8" x14ac:dyDescent="0.2">
      <c r="C30" s="13">
        <v>14</v>
      </c>
      <c r="D30" s="14" t="e">
        <f t="shared" si="3"/>
        <v>#VALUE!</v>
      </c>
      <c r="E30" s="15" t="str">
        <f t="shared" si="0"/>
        <v/>
      </c>
      <c r="F30" s="16" t="e">
        <f t="shared" si="4"/>
        <v>#VALUE!</v>
      </c>
      <c r="G30" s="16" t="e">
        <f t="shared" si="1"/>
        <v>#VALUE!</v>
      </c>
      <c r="H30" s="16" t="e">
        <f t="shared" si="2"/>
        <v>#VALUE!</v>
      </c>
    </row>
    <row r="31" spans="3:8" x14ac:dyDescent="0.2">
      <c r="C31" s="13">
        <v>15</v>
      </c>
      <c r="D31" s="14" t="e">
        <f t="shared" si="3"/>
        <v>#VALUE!</v>
      </c>
      <c r="E31" s="15" t="str">
        <f t="shared" si="0"/>
        <v/>
      </c>
      <c r="F31" s="16" t="e">
        <f t="shared" si="4"/>
        <v>#VALUE!</v>
      </c>
      <c r="G31" s="16" t="e">
        <f t="shared" si="1"/>
        <v>#VALUE!</v>
      </c>
      <c r="H31" s="16" t="e">
        <f t="shared" si="2"/>
        <v>#VALUE!</v>
      </c>
    </row>
    <row r="32" spans="3:8" x14ac:dyDescent="0.2">
      <c r="C32" s="13">
        <v>16</v>
      </c>
      <c r="D32" s="14" t="e">
        <f t="shared" si="3"/>
        <v>#VALUE!</v>
      </c>
      <c r="E32" s="15" t="str">
        <f t="shared" si="0"/>
        <v/>
      </c>
      <c r="F32" s="16" t="e">
        <f t="shared" si="4"/>
        <v>#VALUE!</v>
      </c>
      <c r="G32" s="16" t="e">
        <f t="shared" si="1"/>
        <v>#VALUE!</v>
      </c>
      <c r="H32" s="16" t="e">
        <f t="shared" si="2"/>
        <v>#VALUE!</v>
      </c>
    </row>
    <row r="33" spans="3:8" x14ac:dyDescent="0.2">
      <c r="C33" s="13">
        <v>17</v>
      </c>
      <c r="D33" s="14" t="e">
        <f t="shared" si="3"/>
        <v>#VALUE!</v>
      </c>
      <c r="E33" s="15" t="str">
        <f t="shared" si="0"/>
        <v/>
      </c>
      <c r="F33" s="16" t="e">
        <f t="shared" si="4"/>
        <v>#VALUE!</v>
      </c>
      <c r="G33" s="16" t="e">
        <f t="shared" si="1"/>
        <v>#VALUE!</v>
      </c>
      <c r="H33" s="16" t="e">
        <f t="shared" si="2"/>
        <v>#VALUE!</v>
      </c>
    </row>
    <row r="34" spans="3:8" x14ac:dyDescent="0.2">
      <c r="C34" s="13">
        <v>18</v>
      </c>
      <c r="D34" s="14" t="e">
        <f t="shared" si="3"/>
        <v>#VALUE!</v>
      </c>
      <c r="E34" s="15" t="str">
        <f t="shared" si="0"/>
        <v/>
      </c>
      <c r="F34" s="16" t="e">
        <f t="shared" si="4"/>
        <v>#VALUE!</v>
      </c>
      <c r="G34" s="16" t="e">
        <f t="shared" si="1"/>
        <v>#VALUE!</v>
      </c>
      <c r="H34" s="16" t="e">
        <f t="shared" si="2"/>
        <v>#VALUE!</v>
      </c>
    </row>
    <row r="35" spans="3:8" x14ac:dyDescent="0.2">
      <c r="C35" s="13">
        <v>19</v>
      </c>
      <c r="D35" s="14" t="e">
        <f t="shared" si="3"/>
        <v>#VALUE!</v>
      </c>
      <c r="E35" s="15" t="str">
        <f t="shared" si="0"/>
        <v/>
      </c>
      <c r="F35" s="16" t="e">
        <f t="shared" si="4"/>
        <v>#VALUE!</v>
      </c>
      <c r="G35" s="16" t="e">
        <f t="shared" si="1"/>
        <v>#VALUE!</v>
      </c>
      <c r="H35" s="16" t="e">
        <f t="shared" si="2"/>
        <v>#VALUE!</v>
      </c>
    </row>
    <row r="36" spans="3:8" x14ac:dyDescent="0.2">
      <c r="C36" s="13">
        <v>20</v>
      </c>
      <c r="D36" s="14" t="e">
        <f t="shared" si="3"/>
        <v>#VALUE!</v>
      </c>
      <c r="E36" s="15" t="str">
        <f t="shared" si="0"/>
        <v/>
      </c>
      <c r="F36" s="16" t="e">
        <f t="shared" si="4"/>
        <v>#VALUE!</v>
      </c>
      <c r="G36" s="16" t="e">
        <f t="shared" si="1"/>
        <v>#VALUE!</v>
      </c>
      <c r="H36" s="16" t="e">
        <f t="shared" si="2"/>
        <v>#VALUE!</v>
      </c>
    </row>
    <row r="37" spans="3:8" x14ac:dyDescent="0.2">
      <c r="C37" s="13">
        <v>21</v>
      </c>
      <c r="D37" s="14" t="e">
        <f t="shared" si="3"/>
        <v>#VALUE!</v>
      </c>
      <c r="E37" s="15" t="str">
        <f t="shared" si="0"/>
        <v/>
      </c>
      <c r="F37" s="16" t="e">
        <f t="shared" si="4"/>
        <v>#VALUE!</v>
      </c>
      <c r="G37" s="16" t="e">
        <f t="shared" si="1"/>
        <v>#VALUE!</v>
      </c>
      <c r="H37" s="16" t="e">
        <f t="shared" si="2"/>
        <v>#VALUE!</v>
      </c>
    </row>
    <row r="38" spans="3:8" x14ac:dyDescent="0.2">
      <c r="C38" s="13">
        <v>22</v>
      </c>
      <c r="D38" s="14" t="e">
        <f t="shared" si="3"/>
        <v>#VALUE!</v>
      </c>
      <c r="E38" s="15" t="str">
        <f t="shared" si="0"/>
        <v/>
      </c>
      <c r="F38" s="16" t="e">
        <f t="shared" si="4"/>
        <v>#VALUE!</v>
      </c>
      <c r="G38" s="16" t="e">
        <f t="shared" si="1"/>
        <v>#VALUE!</v>
      </c>
      <c r="H38" s="16" t="e">
        <f t="shared" si="2"/>
        <v>#VALUE!</v>
      </c>
    </row>
    <row r="39" spans="3:8" x14ac:dyDescent="0.2">
      <c r="C39" s="13">
        <v>23</v>
      </c>
      <c r="D39" s="14" t="e">
        <f t="shared" si="3"/>
        <v>#VALUE!</v>
      </c>
      <c r="E39" s="15" t="str">
        <f t="shared" si="0"/>
        <v/>
      </c>
      <c r="F39" s="16" t="e">
        <f t="shared" si="4"/>
        <v>#VALUE!</v>
      </c>
      <c r="G39" s="16" t="e">
        <f t="shared" si="1"/>
        <v>#VALUE!</v>
      </c>
      <c r="H39" s="16" t="e">
        <f t="shared" si="2"/>
        <v>#VALUE!</v>
      </c>
    </row>
    <row r="40" spans="3:8" x14ac:dyDescent="0.2">
      <c r="C40" s="13">
        <v>24</v>
      </c>
      <c r="D40" s="14" t="e">
        <f t="shared" si="3"/>
        <v>#VALUE!</v>
      </c>
      <c r="E40" s="15" t="str">
        <f t="shared" si="0"/>
        <v/>
      </c>
      <c r="F40" s="16" t="e">
        <f t="shared" si="4"/>
        <v>#VALUE!</v>
      </c>
      <c r="G40" s="16" t="e">
        <f t="shared" si="1"/>
        <v>#VALUE!</v>
      </c>
      <c r="H40" s="16" t="e">
        <f t="shared" si="2"/>
        <v>#VALUE!</v>
      </c>
    </row>
    <row r="41" spans="3:8" x14ac:dyDescent="0.2">
      <c r="C41" s="13">
        <v>25</v>
      </c>
      <c r="D41" s="14" t="e">
        <f t="shared" si="3"/>
        <v>#VALUE!</v>
      </c>
      <c r="E41" s="15" t="str">
        <f t="shared" si="0"/>
        <v/>
      </c>
      <c r="F41" s="16" t="e">
        <f t="shared" si="4"/>
        <v>#VALUE!</v>
      </c>
      <c r="G41" s="16" t="e">
        <f t="shared" si="1"/>
        <v>#VALUE!</v>
      </c>
      <c r="H41" s="16" t="e">
        <f t="shared" si="2"/>
        <v>#VALUE!</v>
      </c>
    </row>
    <row r="42" spans="3:8" x14ac:dyDescent="0.2">
      <c r="C42" s="13">
        <v>26</v>
      </c>
      <c r="D42" s="14" t="e">
        <f t="shared" si="3"/>
        <v>#VALUE!</v>
      </c>
      <c r="E42" s="15" t="str">
        <f t="shared" si="0"/>
        <v/>
      </c>
      <c r="F42" s="16" t="e">
        <f t="shared" si="4"/>
        <v>#VALUE!</v>
      </c>
      <c r="G42" s="16" t="e">
        <f t="shared" si="1"/>
        <v>#VALUE!</v>
      </c>
      <c r="H42" s="16" t="e">
        <f t="shared" si="2"/>
        <v>#VALUE!</v>
      </c>
    </row>
    <row r="43" spans="3:8" x14ac:dyDescent="0.2">
      <c r="C43" s="13">
        <v>27</v>
      </c>
      <c r="D43" s="14" t="e">
        <f t="shared" si="3"/>
        <v>#VALUE!</v>
      </c>
      <c r="E43" s="15" t="str">
        <f t="shared" si="0"/>
        <v/>
      </c>
      <c r="F43" s="16" t="e">
        <f t="shared" si="4"/>
        <v>#VALUE!</v>
      </c>
      <c r="G43" s="16" t="e">
        <f t="shared" si="1"/>
        <v>#VALUE!</v>
      </c>
      <c r="H43" s="16" t="e">
        <f t="shared" si="2"/>
        <v>#VALUE!</v>
      </c>
    </row>
    <row r="44" spans="3:8" x14ac:dyDescent="0.2">
      <c r="C44" s="13">
        <v>28</v>
      </c>
      <c r="D44" s="14" t="e">
        <f t="shared" si="3"/>
        <v>#VALUE!</v>
      </c>
      <c r="E44" s="15" t="str">
        <f t="shared" si="0"/>
        <v/>
      </c>
      <c r="F44" s="16" t="e">
        <f t="shared" si="4"/>
        <v>#VALUE!</v>
      </c>
      <c r="G44" s="16" t="e">
        <f t="shared" si="1"/>
        <v>#VALUE!</v>
      </c>
      <c r="H44" s="16" t="e">
        <f t="shared" si="2"/>
        <v>#VALUE!</v>
      </c>
    </row>
    <row r="45" spans="3:8" x14ac:dyDescent="0.2">
      <c r="C45" s="13">
        <v>29</v>
      </c>
      <c r="D45" s="14" t="e">
        <f t="shared" si="3"/>
        <v>#VALUE!</v>
      </c>
      <c r="E45" s="15" t="str">
        <f t="shared" si="0"/>
        <v/>
      </c>
      <c r="F45" s="16" t="e">
        <f t="shared" si="4"/>
        <v>#VALUE!</v>
      </c>
      <c r="G45" s="16" t="e">
        <f t="shared" si="1"/>
        <v>#VALUE!</v>
      </c>
      <c r="H45" s="16" t="e">
        <f t="shared" si="2"/>
        <v>#VALUE!</v>
      </c>
    </row>
    <row r="46" spans="3:8" x14ac:dyDescent="0.2">
      <c r="C46" s="13">
        <v>30</v>
      </c>
      <c r="D46" s="14" t="e">
        <f t="shared" si="3"/>
        <v>#VALUE!</v>
      </c>
      <c r="E46" s="15" t="str">
        <f t="shared" si="0"/>
        <v/>
      </c>
      <c r="F46" s="16" t="e">
        <f t="shared" si="4"/>
        <v>#VALUE!</v>
      </c>
      <c r="G46" s="16" t="e">
        <f t="shared" si="1"/>
        <v>#VALUE!</v>
      </c>
      <c r="H46" s="16" t="e">
        <f t="shared" si="2"/>
        <v>#VALUE!</v>
      </c>
    </row>
    <row r="47" spans="3:8" x14ac:dyDescent="0.2">
      <c r="C47" s="13">
        <v>31</v>
      </c>
      <c r="D47" s="14" t="e">
        <f t="shared" si="3"/>
        <v>#VALUE!</v>
      </c>
      <c r="E47" s="15" t="str">
        <f t="shared" si="0"/>
        <v/>
      </c>
      <c r="F47" s="16" t="e">
        <f t="shared" si="4"/>
        <v>#VALUE!</v>
      </c>
      <c r="G47" s="16" t="e">
        <f t="shared" si="1"/>
        <v>#VALUE!</v>
      </c>
      <c r="H47" s="16" t="e">
        <f t="shared" si="2"/>
        <v>#VALUE!</v>
      </c>
    </row>
    <row r="48" spans="3:8" x14ac:dyDescent="0.2">
      <c r="C48" s="13">
        <v>32</v>
      </c>
      <c r="D48" s="14" t="e">
        <f t="shared" si="3"/>
        <v>#VALUE!</v>
      </c>
      <c r="E48" s="15" t="str">
        <f t="shared" si="0"/>
        <v/>
      </c>
      <c r="F48" s="16" t="e">
        <f t="shared" si="4"/>
        <v>#VALUE!</v>
      </c>
      <c r="G48" s="16" t="e">
        <f t="shared" si="1"/>
        <v>#VALUE!</v>
      </c>
      <c r="H48" s="16" t="e">
        <f t="shared" si="2"/>
        <v>#VALUE!</v>
      </c>
    </row>
    <row r="49" spans="3:8" x14ac:dyDescent="0.2">
      <c r="C49" s="13">
        <v>33</v>
      </c>
      <c r="D49" s="14" t="e">
        <f t="shared" si="3"/>
        <v>#VALUE!</v>
      </c>
      <c r="E49" s="15" t="str">
        <f t="shared" si="0"/>
        <v/>
      </c>
      <c r="F49" s="16" t="e">
        <f t="shared" si="4"/>
        <v>#VALUE!</v>
      </c>
      <c r="G49" s="16" t="e">
        <f t="shared" si="1"/>
        <v>#VALUE!</v>
      </c>
      <c r="H49" s="16" t="e">
        <f t="shared" si="2"/>
        <v>#VALUE!</v>
      </c>
    </row>
    <row r="50" spans="3:8" x14ac:dyDescent="0.2">
      <c r="C50" s="13">
        <v>34</v>
      </c>
      <c r="D50" s="14" t="e">
        <f t="shared" si="3"/>
        <v>#VALUE!</v>
      </c>
      <c r="E50" s="15" t="str">
        <f t="shared" si="0"/>
        <v/>
      </c>
      <c r="F50" s="16" t="e">
        <f t="shared" si="4"/>
        <v>#VALUE!</v>
      </c>
      <c r="G50" s="16" t="e">
        <f t="shared" si="1"/>
        <v>#VALUE!</v>
      </c>
      <c r="H50" s="16" t="e">
        <f t="shared" si="2"/>
        <v>#VALUE!</v>
      </c>
    </row>
    <row r="51" spans="3:8" x14ac:dyDescent="0.2">
      <c r="C51" s="13">
        <v>35</v>
      </c>
      <c r="D51" s="14" t="e">
        <f t="shared" si="3"/>
        <v>#VALUE!</v>
      </c>
      <c r="E51" s="15" t="str">
        <f t="shared" si="0"/>
        <v/>
      </c>
      <c r="F51" s="16" t="e">
        <f t="shared" si="4"/>
        <v>#VALUE!</v>
      </c>
      <c r="G51" s="16" t="e">
        <f t="shared" si="1"/>
        <v>#VALUE!</v>
      </c>
      <c r="H51" s="16" t="e">
        <f t="shared" si="2"/>
        <v>#VALUE!</v>
      </c>
    </row>
    <row r="52" spans="3:8" x14ac:dyDescent="0.2">
      <c r="C52" s="13">
        <v>36</v>
      </c>
      <c r="D52" s="14" t="e">
        <f t="shared" si="3"/>
        <v>#VALUE!</v>
      </c>
      <c r="E52" s="15" t="str">
        <f t="shared" si="0"/>
        <v/>
      </c>
      <c r="F52" s="16" t="e">
        <f t="shared" si="4"/>
        <v>#VALUE!</v>
      </c>
      <c r="G52" s="16" t="e">
        <f t="shared" si="1"/>
        <v>#VALUE!</v>
      </c>
      <c r="H52" s="16" t="e">
        <f t="shared" si="2"/>
        <v>#VALUE!</v>
      </c>
    </row>
    <row r="53" spans="3:8" x14ac:dyDescent="0.2">
      <c r="C53" s="13">
        <v>37</v>
      </c>
      <c r="D53" s="14" t="e">
        <f t="shared" si="3"/>
        <v>#VALUE!</v>
      </c>
      <c r="E53" s="15" t="str">
        <f t="shared" si="0"/>
        <v/>
      </c>
      <c r="F53" s="16" t="e">
        <f t="shared" si="4"/>
        <v>#VALUE!</v>
      </c>
      <c r="G53" s="16" t="e">
        <f t="shared" si="1"/>
        <v>#VALUE!</v>
      </c>
      <c r="H53" s="16" t="e">
        <f t="shared" si="2"/>
        <v>#VALUE!</v>
      </c>
    </row>
    <row r="54" spans="3:8" x14ac:dyDescent="0.2">
      <c r="C54" s="13">
        <v>38</v>
      </c>
      <c r="D54" s="14" t="e">
        <f t="shared" si="3"/>
        <v>#VALUE!</v>
      </c>
      <c r="E54" s="15" t="str">
        <f t="shared" si="0"/>
        <v/>
      </c>
      <c r="F54" s="16" t="e">
        <f t="shared" si="4"/>
        <v>#VALUE!</v>
      </c>
      <c r="G54" s="16" t="e">
        <f t="shared" si="1"/>
        <v>#VALUE!</v>
      </c>
      <c r="H54" s="16" t="e">
        <f t="shared" si="2"/>
        <v>#VALUE!</v>
      </c>
    </row>
    <row r="55" spans="3:8" x14ac:dyDescent="0.2">
      <c r="C55" s="13">
        <v>39</v>
      </c>
      <c r="D55" s="14" t="e">
        <f t="shared" si="3"/>
        <v>#VALUE!</v>
      </c>
      <c r="E55" s="15" t="str">
        <f t="shared" si="0"/>
        <v/>
      </c>
      <c r="F55" s="16" t="e">
        <f t="shared" si="4"/>
        <v>#VALUE!</v>
      </c>
      <c r="G55" s="16" t="e">
        <f t="shared" si="1"/>
        <v>#VALUE!</v>
      </c>
      <c r="H55" s="16" t="e">
        <f t="shared" si="2"/>
        <v>#VALUE!</v>
      </c>
    </row>
    <row r="56" spans="3:8" x14ac:dyDescent="0.2">
      <c r="C56" s="17">
        <v>40</v>
      </c>
      <c r="D56" s="18" t="e">
        <f t="shared" si="3"/>
        <v>#VALUE!</v>
      </c>
      <c r="E56" s="19" t="str">
        <f t="shared" si="0"/>
        <v/>
      </c>
      <c r="F56" s="11" t="e">
        <f t="shared" si="4"/>
        <v>#VALUE!</v>
      </c>
      <c r="G56" s="11" t="e">
        <f t="shared" si="1"/>
        <v>#VALUE!</v>
      </c>
      <c r="H56" s="11" t="e">
        <f t="shared" si="2"/>
        <v>#VALUE!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EE13-611F-4752-A25B-FAC4A00DBACC}">
  <sheetPr>
    <tabColor theme="1" tint="0.499984740745262"/>
  </sheetPr>
  <dimension ref="B3:B4"/>
  <sheetViews>
    <sheetView showGridLines="0" workbookViewId="0">
      <selection activeCell="B3" sqref="B3:B4"/>
    </sheetView>
  </sheetViews>
  <sheetFormatPr defaultRowHeight="15" x14ac:dyDescent="0.25"/>
  <sheetData>
    <row r="3" spans="2:2" ht="20.25" x14ac:dyDescent="0.3">
      <c r="B3" s="77" t="s">
        <v>102</v>
      </c>
    </row>
    <row r="4" spans="2:2" ht="18.75" x14ac:dyDescent="0.3">
      <c r="B4" s="119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6B08-DCA8-4E3F-93DD-9A73AD391633}">
  <dimension ref="C2:AM132"/>
  <sheetViews>
    <sheetView showGridLines="0" zoomScale="90" zoomScaleNormal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2" sqref="B12"/>
    </sheetView>
  </sheetViews>
  <sheetFormatPr defaultColWidth="9.140625" defaultRowHeight="14.25" x14ac:dyDescent="0.2"/>
  <cols>
    <col min="1" max="2" width="2.7109375" style="2" customWidth="1"/>
    <col min="3" max="3" width="4.42578125" style="2" customWidth="1"/>
    <col min="4" max="4" width="51.28515625" style="2" customWidth="1"/>
    <col min="5" max="5" width="32.140625" style="2" bestFit="1" customWidth="1"/>
    <col min="6" max="6" width="12.28515625" style="2" customWidth="1"/>
    <col min="7" max="7" width="7.85546875" style="3" customWidth="1"/>
    <col min="8" max="8" width="15.85546875" style="2" bestFit="1" customWidth="1"/>
    <col min="9" max="10" width="10.7109375" style="2" customWidth="1"/>
    <col min="11" max="11" width="17.7109375" style="2" bestFit="1" customWidth="1"/>
    <col min="12" max="39" width="10.7109375" style="2" customWidth="1"/>
    <col min="40" max="16384" width="9.140625" style="2"/>
  </cols>
  <sheetData>
    <row r="2" spans="3:16" ht="20.25" x14ac:dyDescent="0.3">
      <c r="C2" s="77" t="s">
        <v>102</v>
      </c>
    </row>
    <row r="3" spans="3:16" ht="18.75" x14ac:dyDescent="0.3">
      <c r="C3" s="119" t="s">
        <v>116</v>
      </c>
    </row>
    <row r="5" spans="3:16" x14ac:dyDescent="0.2">
      <c r="C5" s="51"/>
      <c r="D5" s="78" t="s">
        <v>103</v>
      </c>
    </row>
    <row r="6" spans="3:16" x14ac:dyDescent="0.2">
      <c r="C6" s="82"/>
      <c r="D6" s="78" t="s">
        <v>104</v>
      </c>
    </row>
    <row r="7" spans="3:16" x14ac:dyDescent="0.2">
      <c r="C7" s="89"/>
      <c r="D7" s="78" t="s">
        <v>111</v>
      </c>
    </row>
    <row r="9" spans="3:16" x14ac:dyDescent="0.2">
      <c r="C9" s="21" t="s">
        <v>97</v>
      </c>
      <c r="E9" s="51"/>
    </row>
    <row r="10" spans="3:16" ht="15" x14ac:dyDescent="0.25">
      <c r="C10" s="21"/>
      <c r="E10"/>
    </row>
    <row r="11" spans="3:16" ht="15" x14ac:dyDescent="0.25">
      <c r="F11" s="95" t="s">
        <v>105</v>
      </c>
      <c r="G11" s="96"/>
      <c r="H11" s="95" t="s">
        <v>35</v>
      </c>
      <c r="I11" s="21"/>
      <c r="J11" s="21"/>
      <c r="K11" s="95" t="s">
        <v>110</v>
      </c>
    </row>
    <row r="12" spans="3:16" ht="15" x14ac:dyDescent="0.25">
      <c r="C12" s="21" t="s">
        <v>5</v>
      </c>
      <c r="G12"/>
    </row>
    <row r="13" spans="3:16" ht="15" x14ac:dyDescent="0.25">
      <c r="D13" s="21" t="s">
        <v>59</v>
      </c>
      <c r="G13" s="2"/>
      <c r="J13"/>
      <c r="K13"/>
      <c r="L13"/>
      <c r="M13"/>
      <c r="N13"/>
      <c r="O13"/>
      <c r="P13"/>
    </row>
    <row r="14" spans="3:16" ht="15" x14ac:dyDescent="0.25">
      <c r="D14" s="22" t="s">
        <v>106</v>
      </c>
      <c r="E14" s="71"/>
      <c r="F14" s="51"/>
      <c r="G14" s="3" t="s">
        <v>100</v>
      </c>
      <c r="H14" s="70">
        <f>F14</f>
        <v>0</v>
      </c>
      <c r="J14"/>
      <c r="K14"/>
      <c r="L14"/>
      <c r="M14"/>
      <c r="N14"/>
      <c r="O14"/>
      <c r="P14"/>
    </row>
    <row r="15" spans="3:16" x14ac:dyDescent="0.2">
      <c r="D15" s="22" t="s">
        <v>36</v>
      </c>
      <c r="F15" s="79">
        <v>0.05</v>
      </c>
      <c r="G15" s="3" t="s">
        <v>98</v>
      </c>
      <c r="H15" s="90">
        <f>H14*$F15</f>
        <v>0</v>
      </c>
      <c r="I15" s="88"/>
    </row>
    <row r="16" spans="3:16" x14ac:dyDescent="0.2">
      <c r="D16" s="22" t="s">
        <v>107</v>
      </c>
      <c r="F16" s="51"/>
      <c r="G16" s="3" t="s">
        <v>100</v>
      </c>
      <c r="H16" s="20">
        <f>F16</f>
        <v>0</v>
      </c>
    </row>
    <row r="17" spans="3:12" x14ac:dyDescent="0.2">
      <c r="D17" s="22" t="s">
        <v>50</v>
      </c>
      <c r="F17" s="84"/>
      <c r="G17" s="3" t="s">
        <v>98</v>
      </c>
      <c r="H17" s="70"/>
      <c r="I17" s="86"/>
    </row>
    <row r="18" spans="3:12" x14ac:dyDescent="0.2">
      <c r="D18" s="21" t="s">
        <v>40</v>
      </c>
      <c r="E18" s="21"/>
      <c r="F18" s="85"/>
      <c r="G18" s="4"/>
      <c r="H18" s="91">
        <f>SUM(H14:H16)*(1+F17)</f>
        <v>0</v>
      </c>
      <c r="I18" s="88"/>
    </row>
    <row r="19" spans="3:12" x14ac:dyDescent="0.2">
      <c r="D19" s="21"/>
      <c r="E19" s="21"/>
      <c r="F19" s="30"/>
      <c r="G19" s="4"/>
      <c r="H19" s="53"/>
    </row>
    <row r="20" spans="3:12" x14ac:dyDescent="0.2">
      <c r="C20" s="21" t="s">
        <v>108</v>
      </c>
      <c r="D20" s="21"/>
      <c r="E20" s="21"/>
      <c r="F20" s="30"/>
      <c r="G20" s="4"/>
      <c r="H20" s="53"/>
    </row>
    <row r="21" spans="3:12" x14ac:dyDescent="0.2">
      <c r="D21" s="45" t="s">
        <v>77</v>
      </c>
      <c r="F21" s="26"/>
    </row>
    <row r="22" spans="3:12" x14ac:dyDescent="0.2">
      <c r="C22" s="24"/>
      <c r="D22" s="58" t="s">
        <v>18</v>
      </c>
      <c r="F22" s="68"/>
      <c r="G22" s="72" t="s">
        <v>99</v>
      </c>
    </row>
    <row r="23" spans="3:12" x14ac:dyDescent="0.2">
      <c r="D23" s="58" t="s">
        <v>117</v>
      </c>
      <c r="F23" s="68"/>
      <c r="G23" s="72" t="s">
        <v>99</v>
      </c>
    </row>
    <row r="24" spans="3:12" x14ac:dyDescent="0.2">
      <c r="D24" s="58" t="s">
        <v>19</v>
      </c>
      <c r="F24" s="65"/>
      <c r="G24" s="3" t="s">
        <v>98</v>
      </c>
      <c r="H24" s="20"/>
    </row>
    <row r="25" spans="3:12" x14ac:dyDescent="0.2">
      <c r="C25" s="24"/>
      <c r="D25" s="58" t="s">
        <v>38</v>
      </c>
      <c r="F25" s="52"/>
      <c r="G25" s="3" t="s">
        <v>98</v>
      </c>
      <c r="H25" s="90">
        <f>H14*F25</f>
        <v>0</v>
      </c>
      <c r="I25" s="88"/>
    </row>
    <row r="26" spans="3:12" x14ac:dyDescent="0.2">
      <c r="C26" s="24"/>
      <c r="D26" s="58" t="s">
        <v>39</v>
      </c>
      <c r="F26" s="52"/>
      <c r="G26" s="3" t="s">
        <v>98</v>
      </c>
      <c r="H26" s="90" t="str">
        <f>IFERROR(('2 - Cashflows and Inputs'!$I$88/'2 - Cashflows and Inputs'!$F$52)*$F26,"")</f>
        <v/>
      </c>
      <c r="I26" s="88"/>
    </row>
    <row r="27" spans="3:12" x14ac:dyDescent="0.2">
      <c r="C27" s="24"/>
      <c r="D27" s="58" t="s">
        <v>118</v>
      </c>
      <c r="F27" s="87"/>
      <c r="G27" s="3" t="s">
        <v>101</v>
      </c>
      <c r="H27" s="90" t="str">
        <f>IFERROR(PV('2 - Cashflows and Inputs'!F24,'2 - Cashflows and Inputs'!F23,(-'2 - Cashflows and Inputs'!I88/F27)),"")</f>
        <v/>
      </c>
      <c r="I27" s="88"/>
    </row>
    <row r="28" spans="3:12" x14ac:dyDescent="0.2">
      <c r="D28" s="67" t="s">
        <v>78</v>
      </c>
      <c r="E28" s="21"/>
      <c r="F28" s="85"/>
      <c r="G28" s="4"/>
      <c r="H28" s="83">
        <f>MIN(H25:H27)</f>
        <v>0</v>
      </c>
    </row>
    <row r="29" spans="3:12" x14ac:dyDescent="0.2">
      <c r="D29" s="67"/>
      <c r="E29" s="21"/>
      <c r="F29" s="30"/>
      <c r="G29" s="4"/>
      <c r="H29" s="53"/>
    </row>
    <row r="30" spans="3:12" x14ac:dyDescent="0.2">
      <c r="D30" s="67" t="s">
        <v>109</v>
      </c>
      <c r="E30" s="21"/>
      <c r="F30" s="30"/>
      <c r="G30" s="4"/>
      <c r="H30" s="53"/>
    </row>
    <row r="31" spans="3:12" x14ac:dyDescent="0.2">
      <c r="D31" s="43" t="s">
        <v>93</v>
      </c>
      <c r="F31" s="80">
        <v>1</v>
      </c>
      <c r="H31" s="90">
        <f>H28*F31</f>
        <v>0</v>
      </c>
      <c r="K31" s="92" t="str">
        <f>IFERROR(H31/SUM($H$31:$H$32),"")</f>
        <v/>
      </c>
      <c r="L31" s="88"/>
    </row>
    <row r="32" spans="3:12" x14ac:dyDescent="0.2">
      <c r="D32" s="43" t="s">
        <v>55</v>
      </c>
      <c r="F32" s="27"/>
      <c r="H32" s="90">
        <f>H18-H31</f>
        <v>0</v>
      </c>
      <c r="I32" s="109">
        <f>SUM(F35:F40)</f>
        <v>1</v>
      </c>
      <c r="K32" s="69"/>
      <c r="L32" s="69"/>
    </row>
    <row r="33" spans="4:12" x14ac:dyDescent="0.2">
      <c r="D33" s="67"/>
      <c r="E33" s="21"/>
      <c r="F33" s="30"/>
      <c r="G33" s="4"/>
      <c r="H33" s="53"/>
      <c r="J33" s="69"/>
      <c r="K33" s="69"/>
      <c r="L33" s="69"/>
    </row>
    <row r="34" spans="4:12" x14ac:dyDescent="0.2">
      <c r="D34" s="21" t="s">
        <v>79</v>
      </c>
      <c r="E34" s="21"/>
      <c r="F34" s="30"/>
      <c r="G34" s="4"/>
      <c r="H34" s="53"/>
      <c r="J34" s="69"/>
      <c r="K34" s="69"/>
      <c r="L34" s="69"/>
    </row>
    <row r="35" spans="4:12" x14ac:dyDescent="0.2">
      <c r="D35" s="43" t="s">
        <v>56</v>
      </c>
      <c r="F35" s="52"/>
      <c r="G35" s="3" t="s">
        <v>98</v>
      </c>
      <c r="H35" s="90">
        <f>F35*H$32</f>
        <v>0</v>
      </c>
      <c r="K35" s="92" t="str">
        <f>IFERROR(H35/SUM($H$31:$H$32),"")</f>
        <v/>
      </c>
      <c r="L35" s="69"/>
    </row>
    <row r="36" spans="4:12" ht="15" customHeight="1" x14ac:dyDescent="0.2">
      <c r="D36" s="43" t="s">
        <v>57</v>
      </c>
      <c r="F36" s="52"/>
      <c r="G36" s="3" t="s">
        <v>98</v>
      </c>
      <c r="H36" s="90">
        <f>F36*H$32</f>
        <v>0</v>
      </c>
      <c r="K36" s="92" t="str">
        <f>IFERROR(H36/SUM($H$31:$H$32),"")</f>
        <v/>
      </c>
      <c r="L36" s="69"/>
    </row>
    <row r="37" spans="4:12" ht="15" customHeight="1" x14ac:dyDescent="0.2">
      <c r="F37" s="56"/>
      <c r="H37" s="20"/>
      <c r="K37" s="69"/>
      <c r="L37" s="69"/>
    </row>
    <row r="38" spans="4:12" x14ac:dyDescent="0.2">
      <c r="D38" s="21" t="s">
        <v>80</v>
      </c>
      <c r="F38" s="56"/>
      <c r="H38" s="20"/>
      <c r="K38" s="69"/>
      <c r="L38" s="69"/>
    </row>
    <row r="39" spans="4:12" x14ac:dyDescent="0.2">
      <c r="D39" s="2" t="s">
        <v>58</v>
      </c>
      <c r="F39" s="84"/>
      <c r="G39" s="99" t="s">
        <v>98</v>
      </c>
      <c r="H39" s="98">
        <f>F39*H$32</f>
        <v>0</v>
      </c>
      <c r="K39" s="92" t="str">
        <f>IFERROR(H39/SUM($H$31:$H$32),"")</f>
        <v/>
      </c>
      <c r="L39" s="69"/>
    </row>
    <row r="40" spans="4:12" x14ac:dyDescent="0.2">
      <c r="D40" s="2" t="s">
        <v>76</v>
      </c>
      <c r="F40" s="97">
        <f>1-SUM(F39,F36,F35)</f>
        <v>1</v>
      </c>
      <c r="H40" s="98">
        <f>F40*H$32</f>
        <v>0</v>
      </c>
      <c r="K40" s="92" t="str">
        <f>IFERROR(H40/SUM($H$31:$H$32),"")</f>
        <v/>
      </c>
      <c r="L40" s="69"/>
    </row>
    <row r="41" spans="4:12" x14ac:dyDescent="0.2">
      <c r="F41" s="56"/>
      <c r="H41" s="20"/>
      <c r="K41" s="93">
        <f>SUM(K31:K40)</f>
        <v>0</v>
      </c>
      <c r="L41" s="69"/>
    </row>
    <row r="42" spans="4:12" x14ac:dyDescent="0.2">
      <c r="D42" s="21" t="s">
        <v>94</v>
      </c>
    </row>
    <row r="43" spans="4:12" x14ac:dyDescent="0.2">
      <c r="D43" s="22" t="s">
        <v>82</v>
      </c>
      <c r="F43" s="52"/>
      <c r="G43" s="3" t="s">
        <v>98</v>
      </c>
      <c r="H43" s="20"/>
    </row>
    <row r="44" spans="4:12" x14ac:dyDescent="0.2">
      <c r="D44" s="22" t="s">
        <v>83</v>
      </c>
      <c r="F44" s="52"/>
      <c r="G44" s="3" t="s">
        <v>98</v>
      </c>
      <c r="H44" s="20"/>
    </row>
    <row r="45" spans="4:12" x14ac:dyDescent="0.2">
      <c r="D45" s="22"/>
      <c r="F45" s="56"/>
      <c r="H45" s="20"/>
    </row>
    <row r="46" spans="4:12" x14ac:dyDescent="0.2">
      <c r="D46" s="21" t="s">
        <v>81</v>
      </c>
      <c r="F46" s="26"/>
    </row>
    <row r="47" spans="4:12" x14ac:dyDescent="0.2">
      <c r="D47" s="22" t="str">
        <f>D39</f>
        <v>Developer Equity Investment</v>
      </c>
      <c r="F47" s="94" t="str">
        <f>IFERROR(F39/SUM($F$36:$F$39),"")</f>
        <v/>
      </c>
      <c r="G47" s="3" t="s">
        <v>98</v>
      </c>
      <c r="H47" s="90">
        <f>H39</f>
        <v>0</v>
      </c>
    </row>
    <row r="48" spans="4:12" x14ac:dyDescent="0.2">
      <c r="D48" s="22" t="str">
        <f>D36</f>
        <v>Fund Equity Investment</v>
      </c>
      <c r="F48" s="94" t="str">
        <f>IFERROR(F36/SUM($F$36:$F$39),"")</f>
        <v/>
      </c>
      <c r="G48" s="3" t="s">
        <v>98</v>
      </c>
      <c r="H48" s="90">
        <f>H36</f>
        <v>0</v>
      </c>
      <c r="L48" s="20"/>
    </row>
    <row r="49" spans="3:12" x14ac:dyDescent="0.2">
      <c r="D49" s="22" t="s">
        <v>95</v>
      </c>
      <c r="F49" s="65"/>
      <c r="G49" s="3" t="s">
        <v>98</v>
      </c>
      <c r="H49" s="100" t="s">
        <v>113</v>
      </c>
      <c r="L49" s="20"/>
    </row>
    <row r="50" spans="3:12" x14ac:dyDescent="0.2">
      <c r="D50" s="22"/>
      <c r="F50" s="25"/>
      <c r="H50" s="20"/>
      <c r="L50" s="20"/>
    </row>
    <row r="51" spans="3:12" x14ac:dyDescent="0.2">
      <c r="C51" s="21" t="s">
        <v>66</v>
      </c>
      <c r="D51" s="22"/>
      <c r="F51" s="25"/>
      <c r="H51" s="20"/>
      <c r="L51" s="20"/>
    </row>
    <row r="52" spans="3:12" x14ac:dyDescent="0.2">
      <c r="D52" s="2" t="s">
        <v>119</v>
      </c>
      <c r="F52" s="59"/>
      <c r="G52" s="3" t="s">
        <v>98</v>
      </c>
      <c r="H52" s="20"/>
      <c r="L52" s="20"/>
    </row>
    <row r="53" spans="3:12" x14ac:dyDescent="0.2">
      <c r="D53" s="2" t="s">
        <v>44</v>
      </c>
      <c r="F53" s="59"/>
      <c r="G53" s="3" t="s">
        <v>98</v>
      </c>
      <c r="H53" s="20"/>
      <c r="L53" s="20"/>
    </row>
    <row r="54" spans="3:12" x14ac:dyDescent="0.2">
      <c r="D54" s="2" t="s">
        <v>67</v>
      </c>
      <c r="F54" s="59"/>
      <c r="G54" s="3" t="s">
        <v>98</v>
      </c>
      <c r="H54" s="20"/>
      <c r="L54" s="20"/>
    </row>
    <row r="55" spans="3:12" x14ac:dyDescent="0.2">
      <c r="D55" s="2" t="s">
        <v>68</v>
      </c>
      <c r="F55" s="59"/>
      <c r="G55" s="3" t="s">
        <v>98</v>
      </c>
      <c r="H55" s="20"/>
      <c r="L55" s="20"/>
    </row>
    <row r="56" spans="3:12" x14ac:dyDescent="0.2">
      <c r="F56" s="20"/>
      <c r="G56" s="73"/>
      <c r="H56" s="20"/>
      <c r="L56" s="20"/>
    </row>
    <row r="57" spans="3:12" x14ac:dyDescent="0.2">
      <c r="D57" s="21" t="s">
        <v>85</v>
      </c>
      <c r="E57" s="20"/>
      <c r="F57" s="20"/>
      <c r="G57" s="73"/>
      <c r="H57" s="20"/>
      <c r="L57" s="20"/>
    </row>
    <row r="58" spans="3:12" x14ac:dyDescent="0.2">
      <c r="D58" s="2" t="s">
        <v>90</v>
      </c>
      <c r="F58" s="81" t="s">
        <v>91</v>
      </c>
      <c r="G58" s="72" t="s">
        <v>112</v>
      </c>
      <c r="H58" s="20"/>
      <c r="L58" s="20"/>
    </row>
    <row r="59" spans="3:12" x14ac:dyDescent="0.2">
      <c r="D59" s="2" t="s">
        <v>84</v>
      </c>
      <c r="F59" s="59"/>
      <c r="G59" s="72" t="s">
        <v>98</v>
      </c>
      <c r="H59" s="20"/>
      <c r="L59" s="20"/>
    </row>
    <row r="60" spans="3:12" x14ac:dyDescent="0.2">
      <c r="D60" s="2" t="s">
        <v>43</v>
      </c>
      <c r="F60" s="68"/>
      <c r="G60" s="72" t="s">
        <v>99</v>
      </c>
      <c r="H60" s="20"/>
      <c r="L60" s="20"/>
    </row>
    <row r="61" spans="3:12" x14ac:dyDescent="0.2">
      <c r="D61" s="2" t="s">
        <v>86</v>
      </c>
      <c r="F61" s="68"/>
      <c r="G61" s="3" t="s">
        <v>101</v>
      </c>
      <c r="H61" s="90" t="str">
        <f>IFERROR(-PV(F63,F62,INDEX($E$68:$AM$88,MATCH($E$88,$E$68:$E$88,0),MATCH($F$60,$E$68:$AM$68,0))/F61),"")</f>
        <v/>
      </c>
      <c r="L61" s="20"/>
    </row>
    <row r="62" spans="3:12" x14ac:dyDescent="0.2">
      <c r="D62" s="22" t="s">
        <v>89</v>
      </c>
      <c r="F62" s="68"/>
      <c r="G62" s="72" t="s">
        <v>99</v>
      </c>
      <c r="H62" s="20"/>
      <c r="L62" s="20"/>
    </row>
    <row r="63" spans="3:12" x14ac:dyDescent="0.2">
      <c r="D63" s="22" t="s">
        <v>88</v>
      </c>
      <c r="F63" s="54"/>
      <c r="G63" s="72" t="s">
        <v>98</v>
      </c>
      <c r="H63" s="20"/>
      <c r="L63" s="20"/>
    </row>
    <row r="64" spans="3:12" x14ac:dyDescent="0.2">
      <c r="D64" s="2" t="s">
        <v>87</v>
      </c>
      <c r="F64" s="54"/>
      <c r="G64" s="72" t="s">
        <v>98</v>
      </c>
      <c r="H64" s="90" t="str">
        <f>IFERROR((INDEX($E$68:$AM$88,MATCH($E$88,$E$68:$E$88,0),MATCH($F$60,$E$68:$AM$68,0))/F59)*F64,"")</f>
        <v/>
      </c>
      <c r="L64" s="20"/>
    </row>
    <row r="65" spans="4:39" x14ac:dyDescent="0.2">
      <c r="D65" s="67" t="s">
        <v>92</v>
      </c>
      <c r="H65" s="90">
        <f>MIN(H61:H64)</f>
        <v>0</v>
      </c>
    </row>
    <row r="67" spans="4:39" x14ac:dyDescent="0.2">
      <c r="D67" s="29"/>
      <c r="E67" s="29"/>
      <c r="F67" s="29"/>
      <c r="H67" s="29" t="s">
        <v>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4:39" x14ac:dyDescent="0.2">
      <c r="D68" s="115" t="s">
        <v>69</v>
      </c>
      <c r="E68" s="29"/>
      <c r="F68" s="29" t="s">
        <v>37</v>
      </c>
      <c r="H68" s="29">
        <v>0</v>
      </c>
      <c r="I68" s="29">
        <v>1</v>
      </c>
      <c r="J68" s="29">
        <f>I68+1</f>
        <v>2</v>
      </c>
      <c r="K68" s="29">
        <f t="shared" ref="K68:AM68" si="0">J68+1</f>
        <v>3</v>
      </c>
      <c r="L68" s="29">
        <f t="shared" si="0"/>
        <v>4</v>
      </c>
      <c r="M68" s="29">
        <f t="shared" si="0"/>
        <v>5</v>
      </c>
      <c r="N68" s="29">
        <f t="shared" si="0"/>
        <v>6</v>
      </c>
      <c r="O68" s="29">
        <f t="shared" si="0"/>
        <v>7</v>
      </c>
      <c r="P68" s="29">
        <f t="shared" si="0"/>
        <v>8</v>
      </c>
      <c r="Q68" s="29">
        <f t="shared" si="0"/>
        <v>9</v>
      </c>
      <c r="R68" s="29">
        <f t="shared" si="0"/>
        <v>10</v>
      </c>
      <c r="S68" s="29">
        <f t="shared" si="0"/>
        <v>11</v>
      </c>
      <c r="T68" s="29">
        <f t="shared" si="0"/>
        <v>12</v>
      </c>
      <c r="U68" s="29">
        <f t="shared" si="0"/>
        <v>13</v>
      </c>
      <c r="V68" s="29">
        <f t="shared" si="0"/>
        <v>14</v>
      </c>
      <c r="W68" s="29">
        <f t="shared" si="0"/>
        <v>15</v>
      </c>
      <c r="X68" s="29">
        <f t="shared" si="0"/>
        <v>16</v>
      </c>
      <c r="Y68" s="29">
        <f t="shared" si="0"/>
        <v>17</v>
      </c>
      <c r="Z68" s="29">
        <f t="shared" si="0"/>
        <v>18</v>
      </c>
      <c r="AA68" s="29">
        <f t="shared" si="0"/>
        <v>19</v>
      </c>
      <c r="AB68" s="29">
        <f t="shared" si="0"/>
        <v>20</v>
      </c>
      <c r="AC68" s="29">
        <f t="shared" si="0"/>
        <v>21</v>
      </c>
      <c r="AD68" s="29">
        <f t="shared" si="0"/>
        <v>22</v>
      </c>
      <c r="AE68" s="29">
        <f t="shared" si="0"/>
        <v>23</v>
      </c>
      <c r="AF68" s="29">
        <f t="shared" si="0"/>
        <v>24</v>
      </c>
      <c r="AG68" s="29">
        <f t="shared" si="0"/>
        <v>25</v>
      </c>
      <c r="AH68" s="29">
        <f t="shared" si="0"/>
        <v>26</v>
      </c>
      <c r="AI68" s="29">
        <f t="shared" si="0"/>
        <v>27</v>
      </c>
      <c r="AJ68" s="29">
        <f t="shared" si="0"/>
        <v>28</v>
      </c>
      <c r="AK68" s="29">
        <f t="shared" si="0"/>
        <v>29</v>
      </c>
      <c r="AL68" s="29">
        <f t="shared" si="0"/>
        <v>30</v>
      </c>
      <c r="AM68" s="29">
        <f t="shared" si="0"/>
        <v>31</v>
      </c>
    </row>
    <row r="69" spans="4:39" x14ac:dyDescent="0.2">
      <c r="D69" s="42"/>
      <c r="E69" s="2" t="s">
        <v>42</v>
      </c>
      <c r="F69" s="51"/>
      <c r="G69" s="3" t="s">
        <v>100</v>
      </c>
      <c r="H69" s="27"/>
      <c r="I69" s="27">
        <f>F69*12</f>
        <v>0</v>
      </c>
      <c r="J69" s="27">
        <f t="shared" ref="J69:AM70" si="1">I69*(1+$F$54)</f>
        <v>0</v>
      </c>
      <c r="K69" s="27">
        <f t="shared" si="1"/>
        <v>0</v>
      </c>
      <c r="L69" s="27">
        <f t="shared" si="1"/>
        <v>0</v>
      </c>
      <c r="M69" s="27">
        <f t="shared" si="1"/>
        <v>0</v>
      </c>
      <c r="N69" s="27">
        <f t="shared" si="1"/>
        <v>0</v>
      </c>
      <c r="O69" s="27">
        <f t="shared" si="1"/>
        <v>0</v>
      </c>
      <c r="P69" s="27">
        <f t="shared" si="1"/>
        <v>0</v>
      </c>
      <c r="Q69" s="27">
        <f t="shared" si="1"/>
        <v>0</v>
      </c>
      <c r="R69" s="27">
        <f t="shared" si="1"/>
        <v>0</v>
      </c>
      <c r="S69" s="27">
        <f t="shared" si="1"/>
        <v>0</v>
      </c>
      <c r="T69" s="27">
        <f t="shared" si="1"/>
        <v>0</v>
      </c>
      <c r="U69" s="27">
        <f t="shared" si="1"/>
        <v>0</v>
      </c>
      <c r="V69" s="27">
        <f t="shared" si="1"/>
        <v>0</v>
      </c>
      <c r="W69" s="27">
        <f t="shared" si="1"/>
        <v>0</v>
      </c>
      <c r="X69" s="27">
        <f t="shared" si="1"/>
        <v>0</v>
      </c>
      <c r="Y69" s="27">
        <f t="shared" si="1"/>
        <v>0</v>
      </c>
      <c r="Z69" s="27">
        <f t="shared" si="1"/>
        <v>0</v>
      </c>
      <c r="AA69" s="27">
        <f t="shared" si="1"/>
        <v>0</v>
      </c>
      <c r="AB69" s="27">
        <f t="shared" si="1"/>
        <v>0</v>
      </c>
      <c r="AC69" s="27">
        <f t="shared" si="1"/>
        <v>0</v>
      </c>
      <c r="AD69" s="27">
        <f t="shared" si="1"/>
        <v>0</v>
      </c>
      <c r="AE69" s="27">
        <f t="shared" si="1"/>
        <v>0</v>
      </c>
      <c r="AF69" s="27">
        <f t="shared" si="1"/>
        <v>0</v>
      </c>
      <c r="AG69" s="27">
        <f t="shared" si="1"/>
        <v>0</v>
      </c>
      <c r="AH69" s="27">
        <f t="shared" si="1"/>
        <v>0</v>
      </c>
      <c r="AI69" s="27">
        <f t="shared" si="1"/>
        <v>0</v>
      </c>
      <c r="AJ69" s="27">
        <f t="shared" si="1"/>
        <v>0</v>
      </c>
      <c r="AK69" s="27">
        <f t="shared" si="1"/>
        <v>0</v>
      </c>
      <c r="AL69" s="27">
        <f t="shared" si="1"/>
        <v>0</v>
      </c>
      <c r="AM69" s="27">
        <f t="shared" si="1"/>
        <v>0</v>
      </c>
    </row>
    <row r="70" spans="4:39" x14ac:dyDescent="0.2">
      <c r="E70" s="2" t="s">
        <v>6</v>
      </c>
      <c r="F70" s="51"/>
      <c r="G70" s="3" t="s">
        <v>100</v>
      </c>
      <c r="H70" s="26"/>
      <c r="I70" s="27">
        <f>F70*12</f>
        <v>0</v>
      </c>
      <c r="J70" s="27">
        <f t="shared" si="1"/>
        <v>0</v>
      </c>
      <c r="K70" s="27">
        <f t="shared" si="1"/>
        <v>0</v>
      </c>
      <c r="L70" s="27">
        <f t="shared" si="1"/>
        <v>0</v>
      </c>
      <c r="M70" s="27">
        <f t="shared" si="1"/>
        <v>0</v>
      </c>
      <c r="N70" s="27">
        <f t="shared" si="1"/>
        <v>0</v>
      </c>
      <c r="O70" s="27">
        <f t="shared" si="1"/>
        <v>0</v>
      </c>
      <c r="P70" s="27">
        <f t="shared" si="1"/>
        <v>0</v>
      </c>
      <c r="Q70" s="27">
        <f t="shared" si="1"/>
        <v>0</v>
      </c>
      <c r="R70" s="27">
        <f t="shared" si="1"/>
        <v>0</v>
      </c>
      <c r="S70" s="27">
        <f t="shared" si="1"/>
        <v>0</v>
      </c>
      <c r="T70" s="27">
        <f t="shared" si="1"/>
        <v>0</v>
      </c>
      <c r="U70" s="27">
        <f t="shared" si="1"/>
        <v>0</v>
      </c>
      <c r="V70" s="27">
        <f t="shared" si="1"/>
        <v>0</v>
      </c>
      <c r="W70" s="27">
        <f t="shared" si="1"/>
        <v>0</v>
      </c>
      <c r="X70" s="27">
        <f t="shared" si="1"/>
        <v>0</v>
      </c>
      <c r="Y70" s="27">
        <f t="shared" si="1"/>
        <v>0</v>
      </c>
      <c r="Z70" s="27">
        <f t="shared" si="1"/>
        <v>0</v>
      </c>
      <c r="AA70" s="27">
        <f t="shared" si="1"/>
        <v>0</v>
      </c>
      <c r="AB70" s="27">
        <f t="shared" si="1"/>
        <v>0</v>
      </c>
      <c r="AC70" s="27">
        <f t="shared" si="1"/>
        <v>0</v>
      </c>
      <c r="AD70" s="27">
        <f t="shared" si="1"/>
        <v>0</v>
      </c>
      <c r="AE70" s="27">
        <f t="shared" si="1"/>
        <v>0</v>
      </c>
      <c r="AF70" s="27">
        <f t="shared" si="1"/>
        <v>0</v>
      </c>
      <c r="AG70" s="27">
        <f t="shared" si="1"/>
        <v>0</v>
      </c>
      <c r="AH70" s="27">
        <f t="shared" si="1"/>
        <v>0</v>
      </c>
      <c r="AI70" s="27">
        <f t="shared" si="1"/>
        <v>0</v>
      </c>
      <c r="AJ70" s="27">
        <f t="shared" si="1"/>
        <v>0</v>
      </c>
      <c r="AK70" s="27">
        <f t="shared" si="1"/>
        <v>0</v>
      </c>
      <c r="AL70" s="27">
        <f t="shared" si="1"/>
        <v>0</v>
      </c>
      <c r="AM70" s="27">
        <f t="shared" si="1"/>
        <v>0</v>
      </c>
    </row>
    <row r="71" spans="4:39" x14ac:dyDescent="0.2">
      <c r="E71" s="2" t="s">
        <v>7</v>
      </c>
      <c r="F71" s="54"/>
      <c r="G71" s="3" t="s">
        <v>100</v>
      </c>
      <c r="H71" s="26"/>
      <c r="I71" s="27">
        <f>SUM(I69:I70)*$F$71</f>
        <v>0</v>
      </c>
      <c r="J71" s="27">
        <f t="shared" ref="J71:AB71" si="2">SUM(J69:J70)*$F$71</f>
        <v>0</v>
      </c>
      <c r="K71" s="27">
        <f t="shared" si="2"/>
        <v>0</v>
      </c>
      <c r="L71" s="27">
        <f t="shared" si="2"/>
        <v>0</v>
      </c>
      <c r="M71" s="27">
        <f t="shared" si="2"/>
        <v>0</v>
      </c>
      <c r="N71" s="27">
        <f t="shared" si="2"/>
        <v>0</v>
      </c>
      <c r="O71" s="27">
        <f t="shared" si="2"/>
        <v>0</v>
      </c>
      <c r="P71" s="27">
        <f t="shared" si="2"/>
        <v>0</v>
      </c>
      <c r="Q71" s="27">
        <f t="shared" si="2"/>
        <v>0</v>
      </c>
      <c r="R71" s="27">
        <f t="shared" si="2"/>
        <v>0</v>
      </c>
      <c r="S71" s="27">
        <f t="shared" si="2"/>
        <v>0</v>
      </c>
      <c r="T71" s="27">
        <f t="shared" si="2"/>
        <v>0</v>
      </c>
      <c r="U71" s="27">
        <f t="shared" si="2"/>
        <v>0</v>
      </c>
      <c r="V71" s="27">
        <f t="shared" si="2"/>
        <v>0</v>
      </c>
      <c r="W71" s="27">
        <f t="shared" si="2"/>
        <v>0</v>
      </c>
      <c r="X71" s="27">
        <f t="shared" si="2"/>
        <v>0</v>
      </c>
      <c r="Y71" s="27">
        <f t="shared" si="2"/>
        <v>0</v>
      </c>
      <c r="Z71" s="27">
        <f t="shared" si="2"/>
        <v>0</v>
      </c>
      <c r="AA71" s="27">
        <f t="shared" si="2"/>
        <v>0</v>
      </c>
      <c r="AB71" s="27">
        <f t="shared" si="2"/>
        <v>0</v>
      </c>
      <c r="AC71" s="27">
        <f t="shared" ref="AC71:AM71" si="3">SUM(AC69:AC70)*$F$71</f>
        <v>0</v>
      </c>
      <c r="AD71" s="27">
        <f t="shared" si="3"/>
        <v>0</v>
      </c>
      <c r="AE71" s="27">
        <f t="shared" si="3"/>
        <v>0</v>
      </c>
      <c r="AF71" s="27">
        <f t="shared" si="3"/>
        <v>0</v>
      </c>
      <c r="AG71" s="27">
        <f t="shared" si="3"/>
        <v>0</v>
      </c>
      <c r="AH71" s="27">
        <f t="shared" si="3"/>
        <v>0</v>
      </c>
      <c r="AI71" s="27">
        <f t="shared" si="3"/>
        <v>0</v>
      </c>
      <c r="AJ71" s="27">
        <f t="shared" si="3"/>
        <v>0</v>
      </c>
      <c r="AK71" s="27">
        <f t="shared" si="3"/>
        <v>0</v>
      </c>
      <c r="AL71" s="27">
        <f t="shared" si="3"/>
        <v>0</v>
      </c>
      <c r="AM71" s="27">
        <f t="shared" si="3"/>
        <v>0</v>
      </c>
    </row>
    <row r="72" spans="4:39" x14ac:dyDescent="0.2">
      <c r="E72" s="2" t="s">
        <v>2</v>
      </c>
      <c r="F72" s="26"/>
      <c r="H72" s="26"/>
      <c r="I72" s="27">
        <f>SUM(I69:I71)</f>
        <v>0</v>
      </c>
      <c r="J72" s="27">
        <f t="shared" ref="J72:AM72" si="4">SUM(J69:J71)</f>
        <v>0</v>
      </c>
      <c r="K72" s="27">
        <f t="shared" si="4"/>
        <v>0</v>
      </c>
      <c r="L72" s="27">
        <f t="shared" si="4"/>
        <v>0</v>
      </c>
      <c r="M72" s="27">
        <f t="shared" si="4"/>
        <v>0</v>
      </c>
      <c r="N72" s="27">
        <f t="shared" si="4"/>
        <v>0</v>
      </c>
      <c r="O72" s="27">
        <f t="shared" si="4"/>
        <v>0</v>
      </c>
      <c r="P72" s="27">
        <f t="shared" si="4"/>
        <v>0</v>
      </c>
      <c r="Q72" s="27">
        <f t="shared" si="4"/>
        <v>0</v>
      </c>
      <c r="R72" s="27">
        <f t="shared" si="4"/>
        <v>0</v>
      </c>
      <c r="S72" s="27">
        <f t="shared" si="4"/>
        <v>0</v>
      </c>
      <c r="T72" s="27">
        <f t="shared" si="4"/>
        <v>0</v>
      </c>
      <c r="U72" s="27">
        <f t="shared" si="4"/>
        <v>0</v>
      </c>
      <c r="V72" s="27">
        <f t="shared" si="4"/>
        <v>0</v>
      </c>
      <c r="W72" s="27">
        <f t="shared" si="4"/>
        <v>0</v>
      </c>
      <c r="X72" s="27">
        <f t="shared" si="4"/>
        <v>0</v>
      </c>
      <c r="Y72" s="27">
        <f t="shared" si="4"/>
        <v>0</v>
      </c>
      <c r="Z72" s="27">
        <f t="shared" si="4"/>
        <v>0</v>
      </c>
      <c r="AA72" s="27">
        <f t="shared" si="4"/>
        <v>0</v>
      </c>
      <c r="AB72" s="27">
        <f t="shared" si="4"/>
        <v>0</v>
      </c>
      <c r="AC72" s="27">
        <f t="shared" si="4"/>
        <v>0</v>
      </c>
      <c r="AD72" s="27">
        <f t="shared" si="4"/>
        <v>0</v>
      </c>
      <c r="AE72" s="27">
        <f t="shared" si="4"/>
        <v>0</v>
      </c>
      <c r="AF72" s="27">
        <f t="shared" si="4"/>
        <v>0</v>
      </c>
      <c r="AG72" s="27">
        <f t="shared" si="4"/>
        <v>0</v>
      </c>
      <c r="AH72" s="27">
        <f t="shared" si="4"/>
        <v>0</v>
      </c>
      <c r="AI72" s="27">
        <f t="shared" si="4"/>
        <v>0</v>
      </c>
      <c r="AJ72" s="27">
        <f t="shared" si="4"/>
        <v>0</v>
      </c>
      <c r="AK72" s="27">
        <f t="shared" si="4"/>
        <v>0</v>
      </c>
      <c r="AL72" s="27">
        <f t="shared" si="4"/>
        <v>0</v>
      </c>
      <c r="AM72" s="27">
        <f t="shared" si="4"/>
        <v>0</v>
      </c>
    </row>
    <row r="73" spans="4:39" x14ac:dyDescent="0.2">
      <c r="E73" s="2" t="s">
        <v>8</v>
      </c>
      <c r="F73" s="79">
        <v>7.0000000000000007E-2</v>
      </c>
      <c r="H73" s="26"/>
      <c r="I73" s="28">
        <f>-I72*$F$73</f>
        <v>0</v>
      </c>
      <c r="J73" s="28">
        <f t="shared" ref="J73:AM73" si="5">-J72*$F$73</f>
        <v>0</v>
      </c>
      <c r="K73" s="28">
        <f t="shared" si="5"/>
        <v>0</v>
      </c>
      <c r="L73" s="28">
        <f t="shared" si="5"/>
        <v>0</v>
      </c>
      <c r="M73" s="28">
        <f t="shared" si="5"/>
        <v>0</v>
      </c>
      <c r="N73" s="28">
        <f t="shared" si="5"/>
        <v>0</v>
      </c>
      <c r="O73" s="28">
        <f t="shared" si="5"/>
        <v>0</v>
      </c>
      <c r="P73" s="28">
        <f t="shared" si="5"/>
        <v>0</v>
      </c>
      <c r="Q73" s="28">
        <f t="shared" si="5"/>
        <v>0</v>
      </c>
      <c r="R73" s="28">
        <f t="shared" si="5"/>
        <v>0</v>
      </c>
      <c r="S73" s="28">
        <f t="shared" si="5"/>
        <v>0</v>
      </c>
      <c r="T73" s="28">
        <f t="shared" si="5"/>
        <v>0</v>
      </c>
      <c r="U73" s="28">
        <f t="shared" si="5"/>
        <v>0</v>
      </c>
      <c r="V73" s="28">
        <f t="shared" si="5"/>
        <v>0</v>
      </c>
      <c r="W73" s="28">
        <f t="shared" si="5"/>
        <v>0</v>
      </c>
      <c r="X73" s="28">
        <f t="shared" si="5"/>
        <v>0</v>
      </c>
      <c r="Y73" s="28">
        <f t="shared" si="5"/>
        <v>0</v>
      </c>
      <c r="Z73" s="28">
        <f t="shared" si="5"/>
        <v>0</v>
      </c>
      <c r="AA73" s="28">
        <f t="shared" si="5"/>
        <v>0</v>
      </c>
      <c r="AB73" s="28">
        <f t="shared" si="5"/>
        <v>0</v>
      </c>
      <c r="AC73" s="28">
        <f t="shared" si="5"/>
        <v>0</v>
      </c>
      <c r="AD73" s="28">
        <f t="shared" si="5"/>
        <v>0</v>
      </c>
      <c r="AE73" s="28">
        <f t="shared" si="5"/>
        <v>0</v>
      </c>
      <c r="AF73" s="28">
        <f t="shared" si="5"/>
        <v>0</v>
      </c>
      <c r="AG73" s="28">
        <f t="shared" si="5"/>
        <v>0</v>
      </c>
      <c r="AH73" s="28">
        <f t="shared" si="5"/>
        <v>0</v>
      </c>
      <c r="AI73" s="28">
        <f t="shared" si="5"/>
        <v>0</v>
      </c>
      <c r="AJ73" s="28">
        <f t="shared" si="5"/>
        <v>0</v>
      </c>
      <c r="AK73" s="28">
        <f t="shared" si="5"/>
        <v>0</v>
      </c>
      <c r="AL73" s="28">
        <f t="shared" si="5"/>
        <v>0</v>
      </c>
      <c r="AM73" s="28">
        <f t="shared" si="5"/>
        <v>0</v>
      </c>
    </row>
    <row r="74" spans="4:39" x14ac:dyDescent="0.2">
      <c r="D74" s="101"/>
      <c r="E74" s="101" t="s">
        <v>17</v>
      </c>
      <c r="F74" s="102"/>
      <c r="G74" s="103"/>
      <c r="H74" s="104"/>
      <c r="I74" s="105">
        <f>SUM(I72:I73)</f>
        <v>0</v>
      </c>
      <c r="J74" s="105">
        <f t="shared" ref="J74:AM74" si="6">SUM(J72:J73)</f>
        <v>0</v>
      </c>
      <c r="K74" s="105">
        <f t="shared" si="6"/>
        <v>0</v>
      </c>
      <c r="L74" s="105">
        <f t="shared" si="6"/>
        <v>0</v>
      </c>
      <c r="M74" s="105">
        <f t="shared" si="6"/>
        <v>0</v>
      </c>
      <c r="N74" s="105">
        <f t="shared" si="6"/>
        <v>0</v>
      </c>
      <c r="O74" s="105">
        <f t="shared" si="6"/>
        <v>0</v>
      </c>
      <c r="P74" s="105">
        <f t="shared" si="6"/>
        <v>0</v>
      </c>
      <c r="Q74" s="105">
        <f t="shared" si="6"/>
        <v>0</v>
      </c>
      <c r="R74" s="105">
        <f t="shared" si="6"/>
        <v>0</v>
      </c>
      <c r="S74" s="105">
        <f t="shared" si="6"/>
        <v>0</v>
      </c>
      <c r="T74" s="105">
        <f t="shared" si="6"/>
        <v>0</v>
      </c>
      <c r="U74" s="105">
        <f t="shared" si="6"/>
        <v>0</v>
      </c>
      <c r="V74" s="105">
        <f t="shared" si="6"/>
        <v>0</v>
      </c>
      <c r="W74" s="105">
        <f t="shared" si="6"/>
        <v>0</v>
      </c>
      <c r="X74" s="105">
        <f t="shared" si="6"/>
        <v>0</v>
      </c>
      <c r="Y74" s="105">
        <f t="shared" si="6"/>
        <v>0</v>
      </c>
      <c r="Z74" s="105">
        <f t="shared" si="6"/>
        <v>0</v>
      </c>
      <c r="AA74" s="105">
        <f t="shared" si="6"/>
        <v>0</v>
      </c>
      <c r="AB74" s="105">
        <f t="shared" si="6"/>
        <v>0</v>
      </c>
      <c r="AC74" s="105">
        <f t="shared" si="6"/>
        <v>0</v>
      </c>
      <c r="AD74" s="105">
        <f t="shared" si="6"/>
        <v>0</v>
      </c>
      <c r="AE74" s="105">
        <f t="shared" si="6"/>
        <v>0</v>
      </c>
      <c r="AF74" s="105">
        <f t="shared" si="6"/>
        <v>0</v>
      </c>
      <c r="AG74" s="105">
        <f t="shared" si="6"/>
        <v>0</v>
      </c>
      <c r="AH74" s="105">
        <f t="shared" si="6"/>
        <v>0</v>
      </c>
      <c r="AI74" s="105">
        <f t="shared" si="6"/>
        <v>0</v>
      </c>
      <c r="AJ74" s="105">
        <f t="shared" si="6"/>
        <v>0</v>
      </c>
      <c r="AK74" s="105">
        <f t="shared" si="6"/>
        <v>0</v>
      </c>
      <c r="AL74" s="105">
        <f t="shared" si="6"/>
        <v>0</v>
      </c>
      <c r="AM74" s="105">
        <f t="shared" si="6"/>
        <v>0</v>
      </c>
    </row>
    <row r="75" spans="4:39" x14ac:dyDescent="0.2">
      <c r="D75" s="45"/>
      <c r="F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</row>
    <row r="76" spans="4:39" x14ac:dyDescent="0.2">
      <c r="D76" s="39"/>
      <c r="E76" s="21" t="s">
        <v>3</v>
      </c>
      <c r="F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</row>
    <row r="77" spans="4:39" x14ac:dyDescent="0.2">
      <c r="E77" s="22" t="s">
        <v>9</v>
      </c>
      <c r="F77" s="59"/>
      <c r="G77" s="3" t="s">
        <v>100</v>
      </c>
      <c r="H77" s="26"/>
      <c r="I77" s="28">
        <f>-$F77*I74</f>
        <v>0</v>
      </c>
      <c r="J77" s="28">
        <f t="shared" ref="J77:AM85" si="7">I77*(1+$F$55)</f>
        <v>0</v>
      </c>
      <c r="K77" s="28">
        <f t="shared" si="7"/>
        <v>0</v>
      </c>
      <c r="L77" s="28">
        <f t="shared" si="7"/>
        <v>0</v>
      </c>
      <c r="M77" s="28">
        <f t="shared" si="7"/>
        <v>0</v>
      </c>
      <c r="N77" s="28">
        <f t="shared" si="7"/>
        <v>0</v>
      </c>
      <c r="O77" s="28">
        <f t="shared" si="7"/>
        <v>0</v>
      </c>
      <c r="P77" s="28">
        <f t="shared" si="7"/>
        <v>0</v>
      </c>
      <c r="Q77" s="28">
        <f t="shared" si="7"/>
        <v>0</v>
      </c>
      <c r="R77" s="28">
        <f t="shared" si="7"/>
        <v>0</v>
      </c>
      <c r="S77" s="28">
        <f t="shared" si="7"/>
        <v>0</v>
      </c>
      <c r="T77" s="28">
        <f t="shared" si="7"/>
        <v>0</v>
      </c>
      <c r="U77" s="28">
        <f t="shared" si="7"/>
        <v>0</v>
      </c>
      <c r="V77" s="28">
        <f t="shared" si="7"/>
        <v>0</v>
      </c>
      <c r="W77" s="28">
        <f t="shared" si="7"/>
        <v>0</v>
      </c>
      <c r="X77" s="28">
        <f t="shared" si="7"/>
        <v>0</v>
      </c>
      <c r="Y77" s="28">
        <f t="shared" si="7"/>
        <v>0</v>
      </c>
      <c r="Z77" s="28">
        <f t="shared" si="7"/>
        <v>0</v>
      </c>
      <c r="AA77" s="28">
        <f t="shared" si="7"/>
        <v>0</v>
      </c>
      <c r="AB77" s="28">
        <f t="shared" si="7"/>
        <v>0</v>
      </c>
      <c r="AC77" s="28">
        <f t="shared" si="7"/>
        <v>0</v>
      </c>
      <c r="AD77" s="28">
        <f t="shared" si="7"/>
        <v>0</v>
      </c>
      <c r="AE77" s="28">
        <f t="shared" si="7"/>
        <v>0</v>
      </c>
      <c r="AF77" s="28">
        <f t="shared" si="7"/>
        <v>0</v>
      </c>
      <c r="AG77" s="28">
        <f t="shared" si="7"/>
        <v>0</v>
      </c>
      <c r="AH77" s="28">
        <f t="shared" si="7"/>
        <v>0</v>
      </c>
      <c r="AI77" s="28">
        <f t="shared" si="7"/>
        <v>0</v>
      </c>
      <c r="AJ77" s="28">
        <f t="shared" si="7"/>
        <v>0</v>
      </c>
      <c r="AK77" s="28">
        <f t="shared" si="7"/>
        <v>0</v>
      </c>
      <c r="AL77" s="28">
        <f t="shared" si="7"/>
        <v>0</v>
      </c>
      <c r="AM77" s="28">
        <f t="shared" si="7"/>
        <v>0</v>
      </c>
    </row>
    <row r="78" spans="4:39" x14ac:dyDescent="0.2">
      <c r="E78" s="22" t="s">
        <v>10</v>
      </c>
      <c r="F78" s="51"/>
      <c r="G78" s="3" t="s">
        <v>100</v>
      </c>
      <c r="H78" s="26"/>
      <c r="I78" s="28">
        <f t="shared" ref="I78:I85" si="8">-F78</f>
        <v>0</v>
      </c>
      <c r="J78" s="28">
        <f t="shared" si="7"/>
        <v>0</v>
      </c>
      <c r="K78" s="28">
        <f t="shared" si="7"/>
        <v>0</v>
      </c>
      <c r="L78" s="28">
        <f t="shared" si="7"/>
        <v>0</v>
      </c>
      <c r="M78" s="28">
        <f t="shared" si="7"/>
        <v>0</v>
      </c>
      <c r="N78" s="28">
        <f t="shared" si="7"/>
        <v>0</v>
      </c>
      <c r="O78" s="28">
        <f t="shared" si="7"/>
        <v>0</v>
      </c>
      <c r="P78" s="28">
        <f t="shared" si="7"/>
        <v>0</v>
      </c>
      <c r="Q78" s="28">
        <f t="shared" si="7"/>
        <v>0</v>
      </c>
      <c r="R78" s="28">
        <f t="shared" si="7"/>
        <v>0</v>
      </c>
      <c r="S78" s="28">
        <f t="shared" si="7"/>
        <v>0</v>
      </c>
      <c r="T78" s="28">
        <f t="shared" si="7"/>
        <v>0</v>
      </c>
      <c r="U78" s="28">
        <f t="shared" si="7"/>
        <v>0</v>
      </c>
      <c r="V78" s="28">
        <f t="shared" si="7"/>
        <v>0</v>
      </c>
      <c r="W78" s="28">
        <f t="shared" si="7"/>
        <v>0</v>
      </c>
      <c r="X78" s="28">
        <f t="shared" si="7"/>
        <v>0</v>
      </c>
      <c r="Y78" s="28">
        <f t="shared" si="7"/>
        <v>0</v>
      </c>
      <c r="Z78" s="28">
        <f t="shared" si="7"/>
        <v>0</v>
      </c>
      <c r="AA78" s="28">
        <f t="shared" si="7"/>
        <v>0</v>
      </c>
      <c r="AB78" s="28">
        <f t="shared" si="7"/>
        <v>0</v>
      </c>
      <c r="AC78" s="28">
        <f t="shared" si="7"/>
        <v>0</v>
      </c>
      <c r="AD78" s="28">
        <f t="shared" si="7"/>
        <v>0</v>
      </c>
      <c r="AE78" s="28">
        <f t="shared" si="7"/>
        <v>0</v>
      </c>
      <c r="AF78" s="28">
        <f t="shared" si="7"/>
        <v>0</v>
      </c>
      <c r="AG78" s="28">
        <f t="shared" si="7"/>
        <v>0</v>
      </c>
      <c r="AH78" s="28">
        <f t="shared" si="7"/>
        <v>0</v>
      </c>
      <c r="AI78" s="28">
        <f t="shared" si="7"/>
        <v>0</v>
      </c>
      <c r="AJ78" s="28">
        <f t="shared" si="7"/>
        <v>0</v>
      </c>
      <c r="AK78" s="28">
        <f t="shared" si="7"/>
        <v>0</v>
      </c>
      <c r="AL78" s="28">
        <f t="shared" si="7"/>
        <v>0</v>
      </c>
      <c r="AM78" s="28">
        <f t="shared" si="7"/>
        <v>0</v>
      </c>
    </row>
    <row r="79" spans="4:39" x14ac:dyDescent="0.2">
      <c r="E79" s="22" t="s">
        <v>120</v>
      </c>
      <c r="F79" s="51"/>
      <c r="G79" s="3" t="s">
        <v>100</v>
      </c>
      <c r="H79" s="26"/>
      <c r="I79" s="28">
        <f t="shared" si="8"/>
        <v>0</v>
      </c>
      <c r="J79" s="28">
        <f t="shared" si="7"/>
        <v>0</v>
      </c>
      <c r="K79" s="28">
        <f t="shared" si="7"/>
        <v>0</v>
      </c>
      <c r="L79" s="28">
        <f t="shared" si="7"/>
        <v>0</v>
      </c>
      <c r="M79" s="28">
        <f t="shared" si="7"/>
        <v>0</v>
      </c>
      <c r="N79" s="28">
        <f t="shared" si="7"/>
        <v>0</v>
      </c>
      <c r="O79" s="28">
        <f t="shared" si="7"/>
        <v>0</v>
      </c>
      <c r="P79" s="28">
        <f t="shared" si="7"/>
        <v>0</v>
      </c>
      <c r="Q79" s="28">
        <f t="shared" si="7"/>
        <v>0</v>
      </c>
      <c r="R79" s="28">
        <f t="shared" si="7"/>
        <v>0</v>
      </c>
      <c r="S79" s="28">
        <f t="shared" si="7"/>
        <v>0</v>
      </c>
      <c r="T79" s="28">
        <f t="shared" si="7"/>
        <v>0</v>
      </c>
      <c r="U79" s="28">
        <f t="shared" si="7"/>
        <v>0</v>
      </c>
      <c r="V79" s="28">
        <f t="shared" si="7"/>
        <v>0</v>
      </c>
      <c r="W79" s="28">
        <f t="shared" si="7"/>
        <v>0</v>
      </c>
      <c r="X79" s="28">
        <f t="shared" si="7"/>
        <v>0</v>
      </c>
      <c r="Y79" s="28">
        <f t="shared" si="7"/>
        <v>0</v>
      </c>
      <c r="Z79" s="28">
        <f t="shared" si="7"/>
        <v>0</v>
      </c>
      <c r="AA79" s="28">
        <f t="shared" si="7"/>
        <v>0</v>
      </c>
      <c r="AB79" s="28">
        <f t="shared" si="7"/>
        <v>0</v>
      </c>
      <c r="AC79" s="28">
        <f t="shared" si="7"/>
        <v>0</v>
      </c>
      <c r="AD79" s="28">
        <f t="shared" si="7"/>
        <v>0</v>
      </c>
      <c r="AE79" s="28">
        <f t="shared" si="7"/>
        <v>0</v>
      </c>
      <c r="AF79" s="28">
        <f t="shared" si="7"/>
        <v>0</v>
      </c>
      <c r="AG79" s="28">
        <f t="shared" si="7"/>
        <v>0</v>
      </c>
      <c r="AH79" s="28">
        <f t="shared" si="7"/>
        <v>0</v>
      </c>
      <c r="AI79" s="28">
        <f t="shared" si="7"/>
        <v>0</v>
      </c>
      <c r="AJ79" s="28">
        <f t="shared" si="7"/>
        <v>0</v>
      </c>
      <c r="AK79" s="28">
        <f t="shared" si="7"/>
        <v>0</v>
      </c>
      <c r="AL79" s="28">
        <f t="shared" si="7"/>
        <v>0</v>
      </c>
      <c r="AM79" s="28">
        <f t="shared" si="7"/>
        <v>0</v>
      </c>
    </row>
    <row r="80" spans="4:39" x14ac:dyDescent="0.2">
      <c r="E80" s="22" t="s">
        <v>11</v>
      </c>
      <c r="F80" s="51"/>
      <c r="G80" s="3" t="s">
        <v>100</v>
      </c>
      <c r="H80" s="26"/>
      <c r="I80" s="28">
        <f t="shared" si="8"/>
        <v>0</v>
      </c>
      <c r="J80" s="28">
        <f t="shared" si="7"/>
        <v>0</v>
      </c>
      <c r="K80" s="28">
        <f t="shared" si="7"/>
        <v>0</v>
      </c>
      <c r="L80" s="28">
        <f t="shared" si="7"/>
        <v>0</v>
      </c>
      <c r="M80" s="28">
        <f t="shared" si="7"/>
        <v>0</v>
      </c>
      <c r="N80" s="28">
        <f t="shared" si="7"/>
        <v>0</v>
      </c>
      <c r="O80" s="28">
        <f t="shared" si="7"/>
        <v>0</v>
      </c>
      <c r="P80" s="28">
        <f t="shared" si="7"/>
        <v>0</v>
      </c>
      <c r="Q80" s="28">
        <f t="shared" si="7"/>
        <v>0</v>
      </c>
      <c r="R80" s="28">
        <f t="shared" si="7"/>
        <v>0</v>
      </c>
      <c r="S80" s="28">
        <f t="shared" si="7"/>
        <v>0</v>
      </c>
      <c r="T80" s="28">
        <f t="shared" si="7"/>
        <v>0</v>
      </c>
      <c r="U80" s="28">
        <f t="shared" si="7"/>
        <v>0</v>
      </c>
      <c r="V80" s="28">
        <f t="shared" si="7"/>
        <v>0</v>
      </c>
      <c r="W80" s="28">
        <f t="shared" si="7"/>
        <v>0</v>
      </c>
      <c r="X80" s="28">
        <f t="shared" si="7"/>
        <v>0</v>
      </c>
      <c r="Y80" s="28">
        <f t="shared" si="7"/>
        <v>0</v>
      </c>
      <c r="Z80" s="28">
        <f t="shared" si="7"/>
        <v>0</v>
      </c>
      <c r="AA80" s="28">
        <f t="shared" si="7"/>
        <v>0</v>
      </c>
      <c r="AB80" s="28">
        <f t="shared" si="7"/>
        <v>0</v>
      </c>
      <c r="AC80" s="28">
        <f t="shared" si="7"/>
        <v>0</v>
      </c>
      <c r="AD80" s="28">
        <f t="shared" si="7"/>
        <v>0</v>
      </c>
      <c r="AE80" s="28">
        <f t="shared" si="7"/>
        <v>0</v>
      </c>
      <c r="AF80" s="28">
        <f t="shared" si="7"/>
        <v>0</v>
      </c>
      <c r="AG80" s="28">
        <f t="shared" si="7"/>
        <v>0</v>
      </c>
      <c r="AH80" s="28">
        <f t="shared" si="7"/>
        <v>0</v>
      </c>
      <c r="AI80" s="28">
        <f t="shared" si="7"/>
        <v>0</v>
      </c>
      <c r="AJ80" s="28">
        <f t="shared" si="7"/>
        <v>0</v>
      </c>
      <c r="AK80" s="28">
        <f t="shared" si="7"/>
        <v>0</v>
      </c>
      <c r="AL80" s="28">
        <f t="shared" si="7"/>
        <v>0</v>
      </c>
      <c r="AM80" s="28">
        <f t="shared" si="7"/>
        <v>0</v>
      </c>
    </row>
    <row r="81" spans="3:39" x14ac:dyDescent="0.2">
      <c r="E81" s="22" t="s">
        <v>12</v>
      </c>
      <c r="F81" s="51"/>
      <c r="G81" s="3" t="s">
        <v>100</v>
      </c>
      <c r="H81" s="26"/>
      <c r="I81" s="28">
        <f t="shared" si="8"/>
        <v>0</v>
      </c>
      <c r="J81" s="28">
        <f t="shared" si="7"/>
        <v>0</v>
      </c>
      <c r="K81" s="28">
        <f t="shared" si="7"/>
        <v>0</v>
      </c>
      <c r="L81" s="28">
        <f t="shared" si="7"/>
        <v>0</v>
      </c>
      <c r="M81" s="28">
        <f t="shared" si="7"/>
        <v>0</v>
      </c>
      <c r="N81" s="28">
        <f t="shared" si="7"/>
        <v>0</v>
      </c>
      <c r="O81" s="28">
        <f t="shared" si="7"/>
        <v>0</v>
      </c>
      <c r="P81" s="28">
        <f t="shared" si="7"/>
        <v>0</v>
      </c>
      <c r="Q81" s="28">
        <f t="shared" si="7"/>
        <v>0</v>
      </c>
      <c r="R81" s="28">
        <f t="shared" si="7"/>
        <v>0</v>
      </c>
      <c r="S81" s="28">
        <f t="shared" si="7"/>
        <v>0</v>
      </c>
      <c r="T81" s="28">
        <f t="shared" si="7"/>
        <v>0</v>
      </c>
      <c r="U81" s="28">
        <f t="shared" si="7"/>
        <v>0</v>
      </c>
      <c r="V81" s="28">
        <f t="shared" si="7"/>
        <v>0</v>
      </c>
      <c r="W81" s="28">
        <f t="shared" si="7"/>
        <v>0</v>
      </c>
      <c r="X81" s="28">
        <f t="shared" si="7"/>
        <v>0</v>
      </c>
      <c r="Y81" s="28">
        <f t="shared" si="7"/>
        <v>0</v>
      </c>
      <c r="Z81" s="28">
        <f t="shared" si="7"/>
        <v>0</v>
      </c>
      <c r="AA81" s="28">
        <f t="shared" si="7"/>
        <v>0</v>
      </c>
      <c r="AB81" s="28">
        <f t="shared" si="7"/>
        <v>0</v>
      </c>
      <c r="AC81" s="28">
        <f t="shared" si="7"/>
        <v>0</v>
      </c>
      <c r="AD81" s="28">
        <f t="shared" si="7"/>
        <v>0</v>
      </c>
      <c r="AE81" s="28">
        <f t="shared" si="7"/>
        <v>0</v>
      </c>
      <c r="AF81" s="28">
        <f t="shared" si="7"/>
        <v>0</v>
      </c>
      <c r="AG81" s="28">
        <f t="shared" si="7"/>
        <v>0</v>
      </c>
      <c r="AH81" s="28">
        <f t="shared" si="7"/>
        <v>0</v>
      </c>
      <c r="AI81" s="28">
        <f t="shared" si="7"/>
        <v>0</v>
      </c>
      <c r="AJ81" s="28">
        <f t="shared" si="7"/>
        <v>0</v>
      </c>
      <c r="AK81" s="28">
        <f t="shared" si="7"/>
        <v>0</v>
      </c>
      <c r="AL81" s="28">
        <f t="shared" si="7"/>
        <v>0</v>
      </c>
      <c r="AM81" s="28">
        <f t="shared" si="7"/>
        <v>0</v>
      </c>
    </row>
    <row r="82" spans="3:39" x14ac:dyDescent="0.2">
      <c r="E82" s="22" t="s">
        <v>13</v>
      </c>
      <c r="F82" s="51"/>
      <c r="G82" s="3" t="s">
        <v>100</v>
      </c>
      <c r="H82" s="26"/>
      <c r="I82" s="28">
        <f t="shared" si="8"/>
        <v>0</v>
      </c>
      <c r="J82" s="28">
        <f t="shared" si="7"/>
        <v>0</v>
      </c>
      <c r="K82" s="28">
        <f t="shared" si="7"/>
        <v>0</v>
      </c>
      <c r="L82" s="28">
        <f t="shared" si="7"/>
        <v>0</v>
      </c>
      <c r="M82" s="28">
        <f t="shared" si="7"/>
        <v>0</v>
      </c>
      <c r="N82" s="28">
        <f t="shared" si="7"/>
        <v>0</v>
      </c>
      <c r="O82" s="28">
        <f t="shared" si="7"/>
        <v>0</v>
      </c>
      <c r="P82" s="28">
        <f t="shared" si="7"/>
        <v>0</v>
      </c>
      <c r="Q82" s="28">
        <f t="shared" si="7"/>
        <v>0</v>
      </c>
      <c r="R82" s="28">
        <f t="shared" si="7"/>
        <v>0</v>
      </c>
      <c r="S82" s="28">
        <f t="shared" si="7"/>
        <v>0</v>
      </c>
      <c r="T82" s="28">
        <f t="shared" si="7"/>
        <v>0</v>
      </c>
      <c r="U82" s="28">
        <f t="shared" si="7"/>
        <v>0</v>
      </c>
      <c r="V82" s="28">
        <f t="shared" si="7"/>
        <v>0</v>
      </c>
      <c r="W82" s="28">
        <f t="shared" si="7"/>
        <v>0</v>
      </c>
      <c r="X82" s="28">
        <f t="shared" si="7"/>
        <v>0</v>
      </c>
      <c r="Y82" s="28">
        <f t="shared" si="7"/>
        <v>0</v>
      </c>
      <c r="Z82" s="28">
        <f t="shared" si="7"/>
        <v>0</v>
      </c>
      <c r="AA82" s="28">
        <f t="shared" si="7"/>
        <v>0</v>
      </c>
      <c r="AB82" s="28">
        <f t="shared" si="7"/>
        <v>0</v>
      </c>
      <c r="AC82" s="28">
        <f t="shared" si="7"/>
        <v>0</v>
      </c>
      <c r="AD82" s="28">
        <f t="shared" si="7"/>
        <v>0</v>
      </c>
      <c r="AE82" s="28">
        <f t="shared" si="7"/>
        <v>0</v>
      </c>
      <c r="AF82" s="28">
        <f t="shared" si="7"/>
        <v>0</v>
      </c>
      <c r="AG82" s="28">
        <f t="shared" si="7"/>
        <v>0</v>
      </c>
      <c r="AH82" s="28">
        <f t="shared" si="7"/>
        <v>0</v>
      </c>
      <c r="AI82" s="28">
        <f t="shared" si="7"/>
        <v>0</v>
      </c>
      <c r="AJ82" s="28">
        <f t="shared" si="7"/>
        <v>0</v>
      </c>
      <c r="AK82" s="28">
        <f t="shared" si="7"/>
        <v>0</v>
      </c>
      <c r="AL82" s="28">
        <f t="shared" si="7"/>
        <v>0</v>
      </c>
      <c r="AM82" s="28">
        <f t="shared" si="7"/>
        <v>0</v>
      </c>
    </row>
    <row r="83" spans="3:39" x14ac:dyDescent="0.2">
      <c r="E83" s="22" t="s">
        <v>14</v>
      </c>
      <c r="F83" s="51"/>
      <c r="G83" s="3" t="s">
        <v>100</v>
      </c>
      <c r="H83" s="26"/>
      <c r="I83" s="28">
        <f t="shared" si="8"/>
        <v>0</v>
      </c>
      <c r="J83" s="28">
        <f t="shared" si="7"/>
        <v>0</v>
      </c>
      <c r="K83" s="28">
        <f t="shared" si="7"/>
        <v>0</v>
      </c>
      <c r="L83" s="28">
        <f t="shared" si="7"/>
        <v>0</v>
      </c>
      <c r="M83" s="28">
        <f t="shared" si="7"/>
        <v>0</v>
      </c>
      <c r="N83" s="28">
        <f t="shared" si="7"/>
        <v>0</v>
      </c>
      <c r="O83" s="28">
        <f t="shared" si="7"/>
        <v>0</v>
      </c>
      <c r="P83" s="28">
        <f t="shared" si="7"/>
        <v>0</v>
      </c>
      <c r="Q83" s="28">
        <f t="shared" si="7"/>
        <v>0</v>
      </c>
      <c r="R83" s="28">
        <f t="shared" si="7"/>
        <v>0</v>
      </c>
      <c r="S83" s="28">
        <f t="shared" si="7"/>
        <v>0</v>
      </c>
      <c r="T83" s="28">
        <f t="shared" si="7"/>
        <v>0</v>
      </c>
      <c r="U83" s="28">
        <f t="shared" si="7"/>
        <v>0</v>
      </c>
      <c r="V83" s="28">
        <f t="shared" si="7"/>
        <v>0</v>
      </c>
      <c r="W83" s="28">
        <f t="shared" si="7"/>
        <v>0</v>
      </c>
      <c r="X83" s="28">
        <f t="shared" si="7"/>
        <v>0</v>
      </c>
      <c r="Y83" s="28">
        <f t="shared" si="7"/>
        <v>0</v>
      </c>
      <c r="Z83" s="28">
        <f t="shared" si="7"/>
        <v>0</v>
      </c>
      <c r="AA83" s="28">
        <f t="shared" si="7"/>
        <v>0</v>
      </c>
      <c r="AB83" s="28">
        <f t="shared" si="7"/>
        <v>0</v>
      </c>
      <c r="AC83" s="28">
        <f t="shared" si="7"/>
        <v>0</v>
      </c>
      <c r="AD83" s="28">
        <f t="shared" si="7"/>
        <v>0</v>
      </c>
      <c r="AE83" s="28">
        <f t="shared" si="7"/>
        <v>0</v>
      </c>
      <c r="AF83" s="28">
        <f t="shared" si="7"/>
        <v>0</v>
      </c>
      <c r="AG83" s="28">
        <f t="shared" si="7"/>
        <v>0</v>
      </c>
      <c r="AH83" s="28">
        <f t="shared" si="7"/>
        <v>0</v>
      </c>
      <c r="AI83" s="28">
        <f t="shared" si="7"/>
        <v>0</v>
      </c>
      <c r="AJ83" s="28">
        <f t="shared" si="7"/>
        <v>0</v>
      </c>
      <c r="AK83" s="28">
        <f t="shared" si="7"/>
        <v>0</v>
      </c>
      <c r="AL83" s="28">
        <f t="shared" si="7"/>
        <v>0</v>
      </c>
      <c r="AM83" s="28">
        <f t="shared" si="7"/>
        <v>0</v>
      </c>
    </row>
    <row r="84" spans="3:39" x14ac:dyDescent="0.2">
      <c r="E84" s="22" t="s">
        <v>16</v>
      </c>
      <c r="F84" s="51"/>
      <c r="G84" s="3" t="s">
        <v>100</v>
      </c>
      <c r="H84" s="26"/>
      <c r="I84" s="28">
        <f t="shared" si="8"/>
        <v>0</v>
      </c>
      <c r="J84" s="28">
        <f t="shared" si="7"/>
        <v>0</v>
      </c>
      <c r="K84" s="28">
        <f t="shared" si="7"/>
        <v>0</v>
      </c>
      <c r="L84" s="28">
        <f t="shared" si="7"/>
        <v>0</v>
      </c>
      <c r="M84" s="28">
        <f t="shared" si="7"/>
        <v>0</v>
      </c>
      <c r="N84" s="28">
        <f t="shared" si="7"/>
        <v>0</v>
      </c>
      <c r="O84" s="28">
        <f t="shared" si="7"/>
        <v>0</v>
      </c>
      <c r="P84" s="28">
        <f t="shared" si="7"/>
        <v>0</v>
      </c>
      <c r="Q84" s="28">
        <f t="shared" si="7"/>
        <v>0</v>
      </c>
      <c r="R84" s="28">
        <f t="shared" si="7"/>
        <v>0</v>
      </c>
      <c r="S84" s="28">
        <f t="shared" si="7"/>
        <v>0</v>
      </c>
      <c r="T84" s="28">
        <f t="shared" si="7"/>
        <v>0</v>
      </c>
      <c r="U84" s="28">
        <f t="shared" si="7"/>
        <v>0</v>
      </c>
      <c r="V84" s="28">
        <f t="shared" si="7"/>
        <v>0</v>
      </c>
      <c r="W84" s="28">
        <f t="shared" si="7"/>
        <v>0</v>
      </c>
      <c r="X84" s="28">
        <f t="shared" si="7"/>
        <v>0</v>
      </c>
      <c r="Y84" s="28">
        <f t="shared" si="7"/>
        <v>0</v>
      </c>
      <c r="Z84" s="28">
        <f t="shared" si="7"/>
        <v>0</v>
      </c>
      <c r="AA84" s="28">
        <f t="shared" si="7"/>
        <v>0</v>
      </c>
      <c r="AB84" s="28">
        <f t="shared" si="7"/>
        <v>0</v>
      </c>
      <c r="AC84" s="28">
        <f t="shared" si="7"/>
        <v>0</v>
      </c>
      <c r="AD84" s="28">
        <f t="shared" si="7"/>
        <v>0</v>
      </c>
      <c r="AE84" s="28">
        <f t="shared" si="7"/>
        <v>0</v>
      </c>
      <c r="AF84" s="28">
        <f t="shared" si="7"/>
        <v>0</v>
      </c>
      <c r="AG84" s="28">
        <f t="shared" si="7"/>
        <v>0</v>
      </c>
      <c r="AH84" s="28">
        <f t="shared" si="7"/>
        <v>0</v>
      </c>
      <c r="AI84" s="28">
        <f t="shared" si="7"/>
        <v>0</v>
      </c>
      <c r="AJ84" s="28">
        <f t="shared" si="7"/>
        <v>0</v>
      </c>
      <c r="AK84" s="28">
        <f t="shared" si="7"/>
        <v>0</v>
      </c>
      <c r="AL84" s="28">
        <f t="shared" si="7"/>
        <v>0</v>
      </c>
      <c r="AM84" s="28">
        <f t="shared" si="7"/>
        <v>0</v>
      </c>
    </row>
    <row r="85" spans="3:39" x14ac:dyDescent="0.2">
      <c r="E85" s="2" t="s">
        <v>15</v>
      </c>
      <c r="F85" s="51"/>
      <c r="G85" s="3" t="s">
        <v>100</v>
      </c>
      <c r="H85" s="26"/>
      <c r="I85" s="28">
        <f t="shared" si="8"/>
        <v>0</v>
      </c>
      <c r="J85" s="28">
        <f t="shared" si="7"/>
        <v>0</v>
      </c>
      <c r="K85" s="28">
        <f t="shared" si="7"/>
        <v>0</v>
      </c>
      <c r="L85" s="28">
        <f t="shared" si="7"/>
        <v>0</v>
      </c>
      <c r="M85" s="28">
        <f t="shared" si="7"/>
        <v>0</v>
      </c>
      <c r="N85" s="28">
        <f t="shared" si="7"/>
        <v>0</v>
      </c>
      <c r="O85" s="28">
        <f t="shared" si="7"/>
        <v>0</v>
      </c>
      <c r="P85" s="28">
        <f t="shared" si="7"/>
        <v>0</v>
      </c>
      <c r="Q85" s="28">
        <f t="shared" si="7"/>
        <v>0</v>
      </c>
      <c r="R85" s="28">
        <f t="shared" si="7"/>
        <v>0</v>
      </c>
      <c r="S85" s="28">
        <f t="shared" si="7"/>
        <v>0</v>
      </c>
      <c r="T85" s="28">
        <f t="shared" si="7"/>
        <v>0</v>
      </c>
      <c r="U85" s="28">
        <f t="shared" si="7"/>
        <v>0</v>
      </c>
      <c r="V85" s="28">
        <f t="shared" si="7"/>
        <v>0</v>
      </c>
      <c r="W85" s="28">
        <f t="shared" si="7"/>
        <v>0</v>
      </c>
      <c r="X85" s="28">
        <f t="shared" si="7"/>
        <v>0</v>
      </c>
      <c r="Y85" s="28">
        <f t="shared" ref="Y85:AM85" si="9">X85*(1+$F$55)</f>
        <v>0</v>
      </c>
      <c r="Z85" s="28">
        <f t="shared" si="9"/>
        <v>0</v>
      </c>
      <c r="AA85" s="28">
        <f t="shared" si="9"/>
        <v>0</v>
      </c>
      <c r="AB85" s="28">
        <f t="shared" si="9"/>
        <v>0</v>
      </c>
      <c r="AC85" s="28">
        <f t="shared" si="9"/>
        <v>0</v>
      </c>
      <c r="AD85" s="28">
        <f t="shared" si="9"/>
        <v>0</v>
      </c>
      <c r="AE85" s="28">
        <f t="shared" si="9"/>
        <v>0</v>
      </c>
      <c r="AF85" s="28">
        <f t="shared" si="9"/>
        <v>0</v>
      </c>
      <c r="AG85" s="28">
        <f t="shared" si="9"/>
        <v>0</v>
      </c>
      <c r="AH85" s="28">
        <f t="shared" si="9"/>
        <v>0</v>
      </c>
      <c r="AI85" s="28">
        <f t="shared" si="9"/>
        <v>0</v>
      </c>
      <c r="AJ85" s="28">
        <f t="shared" si="9"/>
        <v>0</v>
      </c>
      <c r="AK85" s="28">
        <f t="shared" si="9"/>
        <v>0</v>
      </c>
      <c r="AL85" s="28">
        <f t="shared" si="9"/>
        <v>0</v>
      </c>
      <c r="AM85" s="28">
        <f t="shared" si="9"/>
        <v>0</v>
      </c>
    </row>
    <row r="86" spans="3:39" x14ac:dyDescent="0.2">
      <c r="C86" s="41"/>
      <c r="D86" s="101"/>
      <c r="E86" s="106" t="s">
        <v>4</v>
      </c>
      <c r="F86" s="107" t="e">
        <f>I86/I74</f>
        <v>#DIV/0!</v>
      </c>
      <c r="G86" s="103"/>
      <c r="H86" s="104"/>
      <c r="I86" s="108">
        <f>SUM(I77:I85)</f>
        <v>0</v>
      </c>
      <c r="J86" s="108">
        <f>SUM(J77:J85)</f>
        <v>0</v>
      </c>
      <c r="K86" s="108">
        <f t="shared" ref="K86:AM86" si="10">SUM(K77:K85)</f>
        <v>0</v>
      </c>
      <c r="L86" s="108">
        <f t="shared" si="10"/>
        <v>0</v>
      </c>
      <c r="M86" s="108">
        <f t="shared" si="10"/>
        <v>0</v>
      </c>
      <c r="N86" s="108">
        <f t="shared" si="10"/>
        <v>0</v>
      </c>
      <c r="O86" s="108">
        <f t="shared" si="10"/>
        <v>0</v>
      </c>
      <c r="P86" s="108">
        <f t="shared" si="10"/>
        <v>0</v>
      </c>
      <c r="Q86" s="108">
        <f t="shared" si="10"/>
        <v>0</v>
      </c>
      <c r="R86" s="108">
        <f t="shared" si="10"/>
        <v>0</v>
      </c>
      <c r="S86" s="108">
        <f t="shared" si="10"/>
        <v>0</v>
      </c>
      <c r="T86" s="108">
        <f t="shared" si="10"/>
        <v>0</v>
      </c>
      <c r="U86" s="108">
        <f t="shared" si="10"/>
        <v>0</v>
      </c>
      <c r="V86" s="108">
        <f t="shared" si="10"/>
        <v>0</v>
      </c>
      <c r="W86" s="108">
        <f t="shared" si="10"/>
        <v>0</v>
      </c>
      <c r="X86" s="108">
        <f t="shared" si="10"/>
        <v>0</v>
      </c>
      <c r="Y86" s="108">
        <f t="shared" si="10"/>
        <v>0</v>
      </c>
      <c r="Z86" s="108">
        <f t="shared" si="10"/>
        <v>0</v>
      </c>
      <c r="AA86" s="108">
        <f t="shared" si="10"/>
        <v>0</v>
      </c>
      <c r="AB86" s="108">
        <f t="shared" si="10"/>
        <v>0</v>
      </c>
      <c r="AC86" s="108">
        <f t="shared" si="10"/>
        <v>0</v>
      </c>
      <c r="AD86" s="108">
        <f t="shared" si="10"/>
        <v>0</v>
      </c>
      <c r="AE86" s="108">
        <f t="shared" si="10"/>
        <v>0</v>
      </c>
      <c r="AF86" s="108">
        <f t="shared" si="10"/>
        <v>0</v>
      </c>
      <c r="AG86" s="108">
        <f t="shared" si="10"/>
        <v>0</v>
      </c>
      <c r="AH86" s="108">
        <f t="shared" si="10"/>
        <v>0</v>
      </c>
      <c r="AI86" s="108">
        <f t="shared" si="10"/>
        <v>0</v>
      </c>
      <c r="AJ86" s="108">
        <f t="shared" si="10"/>
        <v>0</v>
      </c>
      <c r="AK86" s="108">
        <f t="shared" si="10"/>
        <v>0</v>
      </c>
      <c r="AL86" s="108">
        <f t="shared" si="10"/>
        <v>0</v>
      </c>
      <c r="AM86" s="108">
        <f t="shared" si="10"/>
        <v>0</v>
      </c>
    </row>
    <row r="87" spans="3:39" x14ac:dyDescent="0.2">
      <c r="F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</row>
    <row r="88" spans="3:39" x14ac:dyDescent="0.2">
      <c r="D88" s="21"/>
      <c r="E88" s="21" t="s">
        <v>53</v>
      </c>
      <c r="F88" s="30"/>
      <c r="G88" s="4"/>
      <c r="H88" s="30"/>
      <c r="I88" s="31">
        <f>I74+I86</f>
        <v>0</v>
      </c>
      <c r="J88" s="31">
        <f>J74+J86</f>
        <v>0</v>
      </c>
      <c r="K88" s="31">
        <f t="shared" ref="K88:AM88" si="11">K74+K86</f>
        <v>0</v>
      </c>
      <c r="L88" s="31">
        <f t="shared" si="11"/>
        <v>0</v>
      </c>
      <c r="M88" s="31">
        <f t="shared" si="11"/>
        <v>0</v>
      </c>
      <c r="N88" s="31">
        <f t="shared" si="11"/>
        <v>0</v>
      </c>
      <c r="O88" s="31">
        <f t="shared" si="11"/>
        <v>0</v>
      </c>
      <c r="P88" s="31">
        <f t="shared" si="11"/>
        <v>0</v>
      </c>
      <c r="Q88" s="31">
        <f t="shared" si="11"/>
        <v>0</v>
      </c>
      <c r="R88" s="31">
        <f t="shared" si="11"/>
        <v>0</v>
      </c>
      <c r="S88" s="31">
        <f t="shared" si="11"/>
        <v>0</v>
      </c>
      <c r="T88" s="31">
        <f t="shared" si="11"/>
        <v>0</v>
      </c>
      <c r="U88" s="31">
        <f t="shared" si="11"/>
        <v>0</v>
      </c>
      <c r="V88" s="31">
        <f t="shared" si="11"/>
        <v>0</v>
      </c>
      <c r="W88" s="31">
        <f t="shared" si="11"/>
        <v>0</v>
      </c>
      <c r="X88" s="31">
        <f t="shared" si="11"/>
        <v>0</v>
      </c>
      <c r="Y88" s="31">
        <f t="shared" si="11"/>
        <v>0</v>
      </c>
      <c r="Z88" s="31">
        <f t="shared" si="11"/>
        <v>0</v>
      </c>
      <c r="AA88" s="31">
        <f t="shared" si="11"/>
        <v>0</v>
      </c>
      <c r="AB88" s="31">
        <f t="shared" si="11"/>
        <v>0</v>
      </c>
      <c r="AC88" s="31">
        <f t="shared" si="11"/>
        <v>0</v>
      </c>
      <c r="AD88" s="31">
        <f t="shared" si="11"/>
        <v>0</v>
      </c>
      <c r="AE88" s="31">
        <f t="shared" si="11"/>
        <v>0</v>
      </c>
      <c r="AF88" s="31">
        <f t="shared" si="11"/>
        <v>0</v>
      </c>
      <c r="AG88" s="31">
        <f t="shared" si="11"/>
        <v>0</v>
      </c>
      <c r="AH88" s="31">
        <f t="shared" si="11"/>
        <v>0</v>
      </c>
      <c r="AI88" s="31">
        <f t="shared" si="11"/>
        <v>0</v>
      </c>
      <c r="AJ88" s="31">
        <f t="shared" si="11"/>
        <v>0</v>
      </c>
      <c r="AK88" s="31">
        <f t="shared" si="11"/>
        <v>0</v>
      </c>
      <c r="AL88" s="31">
        <f t="shared" si="11"/>
        <v>0</v>
      </c>
      <c r="AM88" s="31">
        <f t="shared" si="11"/>
        <v>0</v>
      </c>
    </row>
    <row r="89" spans="3:39" x14ac:dyDescent="0.2">
      <c r="D89" s="24"/>
      <c r="E89" s="2" t="s">
        <v>54</v>
      </c>
      <c r="F89" s="26"/>
      <c r="H89" s="27">
        <f>'2 - Cashflows and Inputs'!H31</f>
        <v>0</v>
      </c>
      <c r="I89" s="28" t="str">
        <f>'2 - Amortization Table '!E17</f>
        <v/>
      </c>
      <c r="J89" s="28" t="str">
        <f>I89</f>
        <v/>
      </c>
      <c r="K89" s="28" t="str">
        <f t="shared" ref="K89:AM89" si="12">J89</f>
        <v/>
      </c>
      <c r="L89" s="28" t="str">
        <f t="shared" si="12"/>
        <v/>
      </c>
      <c r="M89" s="28" t="str">
        <f t="shared" si="12"/>
        <v/>
      </c>
      <c r="N89" s="28" t="str">
        <f t="shared" si="12"/>
        <v/>
      </c>
      <c r="O89" s="28" t="str">
        <f t="shared" si="12"/>
        <v/>
      </c>
      <c r="P89" s="28" t="str">
        <f t="shared" si="12"/>
        <v/>
      </c>
      <c r="Q89" s="28" t="str">
        <f t="shared" si="12"/>
        <v/>
      </c>
      <c r="R89" s="28" t="str">
        <f t="shared" si="12"/>
        <v/>
      </c>
      <c r="S89" s="28" t="str">
        <f t="shared" si="12"/>
        <v/>
      </c>
      <c r="T89" s="28" t="str">
        <f t="shared" si="12"/>
        <v/>
      </c>
      <c r="U89" s="28" t="str">
        <f t="shared" si="12"/>
        <v/>
      </c>
      <c r="V89" s="28" t="str">
        <f t="shared" si="12"/>
        <v/>
      </c>
      <c r="W89" s="28" t="str">
        <f t="shared" si="12"/>
        <v/>
      </c>
      <c r="X89" s="28" t="str">
        <f t="shared" si="12"/>
        <v/>
      </c>
      <c r="Y89" s="28" t="str">
        <f t="shared" si="12"/>
        <v/>
      </c>
      <c r="Z89" s="28" t="str">
        <f t="shared" si="12"/>
        <v/>
      </c>
      <c r="AA89" s="28" t="str">
        <f t="shared" si="12"/>
        <v/>
      </c>
      <c r="AB89" s="28" t="str">
        <f t="shared" si="12"/>
        <v/>
      </c>
      <c r="AC89" s="28" t="str">
        <f t="shared" si="12"/>
        <v/>
      </c>
      <c r="AD89" s="28" t="str">
        <f t="shared" si="12"/>
        <v/>
      </c>
      <c r="AE89" s="28" t="str">
        <f t="shared" si="12"/>
        <v/>
      </c>
      <c r="AF89" s="28" t="str">
        <f t="shared" si="12"/>
        <v/>
      </c>
      <c r="AG89" s="28" t="str">
        <f t="shared" si="12"/>
        <v/>
      </c>
      <c r="AH89" s="28" t="str">
        <f t="shared" si="12"/>
        <v/>
      </c>
      <c r="AI89" s="28" t="str">
        <f t="shared" si="12"/>
        <v/>
      </c>
      <c r="AJ89" s="28" t="str">
        <f t="shared" si="12"/>
        <v/>
      </c>
      <c r="AK89" s="28" t="str">
        <f t="shared" si="12"/>
        <v/>
      </c>
      <c r="AL89" s="28" t="str">
        <f t="shared" si="12"/>
        <v/>
      </c>
      <c r="AM89" s="28" t="str">
        <f t="shared" si="12"/>
        <v/>
      </c>
    </row>
    <row r="90" spans="3:39" x14ac:dyDescent="0.2">
      <c r="D90" s="110"/>
      <c r="E90" s="101" t="s">
        <v>41</v>
      </c>
      <c r="F90" s="104"/>
      <c r="G90" s="103"/>
      <c r="H90" s="104"/>
      <c r="I90" s="108" t="e">
        <f t="shared" ref="I90:AM90" si="13">I89+I88</f>
        <v>#VALUE!</v>
      </c>
      <c r="J90" s="108" t="e">
        <f t="shared" si="13"/>
        <v>#VALUE!</v>
      </c>
      <c r="K90" s="108" t="e">
        <f t="shared" si="13"/>
        <v>#VALUE!</v>
      </c>
      <c r="L90" s="108" t="e">
        <f t="shared" si="13"/>
        <v>#VALUE!</v>
      </c>
      <c r="M90" s="108" t="e">
        <f t="shared" si="13"/>
        <v>#VALUE!</v>
      </c>
      <c r="N90" s="108" t="e">
        <f t="shared" si="13"/>
        <v>#VALUE!</v>
      </c>
      <c r="O90" s="108" t="e">
        <f t="shared" si="13"/>
        <v>#VALUE!</v>
      </c>
      <c r="P90" s="108" t="e">
        <f t="shared" si="13"/>
        <v>#VALUE!</v>
      </c>
      <c r="Q90" s="108" t="e">
        <f t="shared" si="13"/>
        <v>#VALUE!</v>
      </c>
      <c r="R90" s="108" t="e">
        <f t="shared" si="13"/>
        <v>#VALUE!</v>
      </c>
      <c r="S90" s="108" t="e">
        <f t="shared" si="13"/>
        <v>#VALUE!</v>
      </c>
      <c r="T90" s="108" t="e">
        <f t="shared" si="13"/>
        <v>#VALUE!</v>
      </c>
      <c r="U90" s="108" t="e">
        <f t="shared" si="13"/>
        <v>#VALUE!</v>
      </c>
      <c r="V90" s="108" t="e">
        <f t="shared" si="13"/>
        <v>#VALUE!</v>
      </c>
      <c r="W90" s="108" t="e">
        <f t="shared" si="13"/>
        <v>#VALUE!</v>
      </c>
      <c r="X90" s="108" t="e">
        <f t="shared" si="13"/>
        <v>#VALUE!</v>
      </c>
      <c r="Y90" s="108" t="e">
        <f t="shared" si="13"/>
        <v>#VALUE!</v>
      </c>
      <c r="Z90" s="108" t="e">
        <f t="shared" si="13"/>
        <v>#VALUE!</v>
      </c>
      <c r="AA90" s="108" t="e">
        <f t="shared" si="13"/>
        <v>#VALUE!</v>
      </c>
      <c r="AB90" s="108" t="e">
        <f t="shared" si="13"/>
        <v>#VALUE!</v>
      </c>
      <c r="AC90" s="108" t="e">
        <f t="shared" si="13"/>
        <v>#VALUE!</v>
      </c>
      <c r="AD90" s="108" t="e">
        <f t="shared" si="13"/>
        <v>#VALUE!</v>
      </c>
      <c r="AE90" s="108" t="e">
        <f t="shared" si="13"/>
        <v>#VALUE!</v>
      </c>
      <c r="AF90" s="108" t="e">
        <f t="shared" si="13"/>
        <v>#VALUE!</v>
      </c>
      <c r="AG90" s="108" t="e">
        <f t="shared" si="13"/>
        <v>#VALUE!</v>
      </c>
      <c r="AH90" s="108" t="e">
        <f t="shared" si="13"/>
        <v>#VALUE!</v>
      </c>
      <c r="AI90" s="108" t="e">
        <f t="shared" si="13"/>
        <v>#VALUE!</v>
      </c>
      <c r="AJ90" s="108" t="e">
        <f t="shared" si="13"/>
        <v>#VALUE!</v>
      </c>
      <c r="AK90" s="108" t="e">
        <f t="shared" si="13"/>
        <v>#VALUE!</v>
      </c>
      <c r="AL90" s="108" t="e">
        <f t="shared" si="13"/>
        <v>#VALUE!</v>
      </c>
      <c r="AM90" s="108" t="e">
        <f t="shared" si="13"/>
        <v>#VALUE!</v>
      </c>
    </row>
    <row r="91" spans="3:39" s="43" customFormat="1" x14ac:dyDescent="0.2">
      <c r="D91" s="44"/>
      <c r="E91" s="45"/>
      <c r="F91" s="46"/>
      <c r="G91" s="74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</row>
    <row r="92" spans="3:39" s="43" customFormat="1" x14ac:dyDescent="0.2">
      <c r="D92" s="45" t="s">
        <v>51</v>
      </c>
      <c r="E92" s="45"/>
      <c r="F92" s="46"/>
      <c r="G92" s="74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</row>
    <row r="93" spans="3:39" s="43" customFormat="1" x14ac:dyDescent="0.2">
      <c r="D93" s="44"/>
      <c r="E93" s="43" t="s">
        <v>51</v>
      </c>
      <c r="F93" s="49">
        <f>F35</f>
        <v>0</v>
      </c>
      <c r="G93" s="74"/>
      <c r="I93" s="57">
        <f>H96</f>
        <v>0</v>
      </c>
      <c r="J93" s="57">
        <f t="shared" ref="J93:AL93" si="14">I96</f>
        <v>0</v>
      </c>
      <c r="K93" s="57">
        <f t="shared" si="14"/>
        <v>0</v>
      </c>
      <c r="L93" s="57">
        <f t="shared" si="14"/>
        <v>0</v>
      </c>
      <c r="M93" s="57">
        <f t="shared" si="14"/>
        <v>0</v>
      </c>
      <c r="N93" s="57">
        <f t="shared" si="14"/>
        <v>0</v>
      </c>
      <c r="O93" s="57">
        <f t="shared" si="14"/>
        <v>0</v>
      </c>
      <c r="P93" s="57">
        <f t="shared" si="14"/>
        <v>0</v>
      </c>
      <c r="Q93" s="57">
        <f t="shared" si="14"/>
        <v>0</v>
      </c>
      <c r="R93" s="57">
        <f t="shared" si="14"/>
        <v>0</v>
      </c>
      <c r="S93" s="57">
        <f t="shared" si="14"/>
        <v>0</v>
      </c>
      <c r="T93" s="57">
        <f t="shared" si="14"/>
        <v>0</v>
      </c>
      <c r="U93" s="57">
        <f t="shared" si="14"/>
        <v>0</v>
      </c>
      <c r="V93" s="57">
        <f t="shared" si="14"/>
        <v>0</v>
      </c>
      <c r="W93" s="57">
        <f t="shared" si="14"/>
        <v>0</v>
      </c>
      <c r="X93" s="57">
        <f t="shared" si="14"/>
        <v>0</v>
      </c>
      <c r="Y93" s="57">
        <f t="shared" si="14"/>
        <v>0</v>
      </c>
      <c r="Z93" s="57">
        <f t="shared" si="14"/>
        <v>0</v>
      </c>
      <c r="AA93" s="57">
        <f t="shared" si="14"/>
        <v>0</v>
      </c>
      <c r="AB93" s="57">
        <f t="shared" si="14"/>
        <v>0</v>
      </c>
      <c r="AC93" s="57">
        <f t="shared" si="14"/>
        <v>0</v>
      </c>
      <c r="AD93" s="57">
        <f t="shared" si="14"/>
        <v>0</v>
      </c>
      <c r="AE93" s="57">
        <f t="shared" si="14"/>
        <v>0</v>
      </c>
      <c r="AF93" s="57">
        <f t="shared" si="14"/>
        <v>0</v>
      </c>
      <c r="AG93" s="57">
        <f t="shared" si="14"/>
        <v>0</v>
      </c>
      <c r="AH93" s="57">
        <f t="shared" si="14"/>
        <v>0</v>
      </c>
      <c r="AI93" s="57">
        <f t="shared" si="14"/>
        <v>0</v>
      </c>
      <c r="AJ93" s="57">
        <f t="shared" si="14"/>
        <v>0</v>
      </c>
      <c r="AK93" s="57">
        <f t="shared" si="14"/>
        <v>0</v>
      </c>
      <c r="AL93" s="57">
        <f t="shared" si="14"/>
        <v>0</v>
      </c>
      <c r="AM93" s="57">
        <f>AL96</f>
        <v>0</v>
      </c>
    </row>
    <row r="94" spans="3:39" s="43" customFormat="1" x14ac:dyDescent="0.2">
      <c r="D94" s="44"/>
      <c r="E94" s="58" t="s">
        <v>60</v>
      </c>
      <c r="F94" s="49">
        <f>F43</f>
        <v>0</v>
      </c>
      <c r="G94" s="74"/>
      <c r="H94" s="46"/>
      <c r="I94" s="47">
        <f>-$F94*I93</f>
        <v>0</v>
      </c>
      <c r="J94" s="47">
        <f t="shared" ref="J94:AM94" si="15">-$F94*J93</f>
        <v>0</v>
      </c>
      <c r="K94" s="47">
        <f t="shared" si="15"/>
        <v>0</v>
      </c>
      <c r="L94" s="47">
        <f t="shared" si="15"/>
        <v>0</v>
      </c>
      <c r="M94" s="47">
        <f t="shared" si="15"/>
        <v>0</v>
      </c>
      <c r="N94" s="47">
        <f t="shared" si="15"/>
        <v>0</v>
      </c>
      <c r="O94" s="47">
        <f t="shared" si="15"/>
        <v>0</v>
      </c>
      <c r="P94" s="47">
        <f t="shared" si="15"/>
        <v>0</v>
      </c>
      <c r="Q94" s="47">
        <f t="shared" si="15"/>
        <v>0</v>
      </c>
      <c r="R94" s="47">
        <f t="shared" si="15"/>
        <v>0</v>
      </c>
      <c r="S94" s="47">
        <f t="shared" si="15"/>
        <v>0</v>
      </c>
      <c r="T94" s="47">
        <f t="shared" si="15"/>
        <v>0</v>
      </c>
      <c r="U94" s="47">
        <f t="shared" si="15"/>
        <v>0</v>
      </c>
      <c r="V94" s="47">
        <f t="shared" si="15"/>
        <v>0</v>
      </c>
      <c r="W94" s="47">
        <f t="shared" si="15"/>
        <v>0</v>
      </c>
      <c r="X94" s="47">
        <f t="shared" si="15"/>
        <v>0</v>
      </c>
      <c r="Y94" s="47">
        <f t="shared" si="15"/>
        <v>0</v>
      </c>
      <c r="Z94" s="47">
        <f t="shared" si="15"/>
        <v>0</v>
      </c>
      <c r="AA94" s="47">
        <f t="shared" si="15"/>
        <v>0</v>
      </c>
      <c r="AB94" s="47">
        <f t="shared" si="15"/>
        <v>0</v>
      </c>
      <c r="AC94" s="47">
        <f t="shared" si="15"/>
        <v>0</v>
      </c>
      <c r="AD94" s="47">
        <f t="shared" si="15"/>
        <v>0</v>
      </c>
      <c r="AE94" s="47">
        <f t="shared" si="15"/>
        <v>0</v>
      </c>
      <c r="AF94" s="47">
        <f t="shared" si="15"/>
        <v>0</v>
      </c>
      <c r="AG94" s="47">
        <f t="shared" si="15"/>
        <v>0</v>
      </c>
      <c r="AH94" s="47">
        <f t="shared" si="15"/>
        <v>0</v>
      </c>
      <c r="AI94" s="47">
        <f t="shared" si="15"/>
        <v>0</v>
      </c>
      <c r="AJ94" s="47">
        <f t="shared" si="15"/>
        <v>0</v>
      </c>
      <c r="AK94" s="47">
        <f t="shared" si="15"/>
        <v>0</v>
      </c>
      <c r="AL94" s="47">
        <f t="shared" si="15"/>
        <v>0</v>
      </c>
      <c r="AM94" s="47">
        <f t="shared" si="15"/>
        <v>0</v>
      </c>
    </row>
    <row r="95" spans="3:39" s="43" customFormat="1" x14ac:dyDescent="0.2">
      <c r="D95" s="44"/>
      <c r="E95" s="58" t="s">
        <v>121</v>
      </c>
      <c r="F95" s="49">
        <f>F44</f>
        <v>0</v>
      </c>
      <c r="G95" s="74"/>
      <c r="H95" s="46"/>
      <c r="I95" s="47">
        <f>-$F95*I93-I94</f>
        <v>0</v>
      </c>
      <c r="J95" s="47">
        <f t="shared" ref="J95:AM95" si="16">-$F95*J93-J94</f>
        <v>0</v>
      </c>
      <c r="K95" s="47">
        <f t="shared" si="16"/>
        <v>0</v>
      </c>
      <c r="L95" s="47">
        <f t="shared" si="16"/>
        <v>0</v>
      </c>
      <c r="M95" s="47">
        <f t="shared" si="16"/>
        <v>0</v>
      </c>
      <c r="N95" s="47">
        <f t="shared" si="16"/>
        <v>0</v>
      </c>
      <c r="O95" s="47">
        <f t="shared" si="16"/>
        <v>0</v>
      </c>
      <c r="P95" s="47">
        <f t="shared" si="16"/>
        <v>0</v>
      </c>
      <c r="Q95" s="47">
        <f t="shared" si="16"/>
        <v>0</v>
      </c>
      <c r="R95" s="47">
        <f t="shared" si="16"/>
        <v>0</v>
      </c>
      <c r="S95" s="47">
        <f t="shared" si="16"/>
        <v>0</v>
      </c>
      <c r="T95" s="47">
        <f t="shared" si="16"/>
        <v>0</v>
      </c>
      <c r="U95" s="47">
        <f t="shared" si="16"/>
        <v>0</v>
      </c>
      <c r="V95" s="47">
        <f t="shared" si="16"/>
        <v>0</v>
      </c>
      <c r="W95" s="47">
        <f t="shared" si="16"/>
        <v>0</v>
      </c>
      <c r="X95" s="47">
        <f t="shared" si="16"/>
        <v>0</v>
      </c>
      <c r="Y95" s="47">
        <f t="shared" si="16"/>
        <v>0</v>
      </c>
      <c r="Z95" s="47">
        <f t="shared" si="16"/>
        <v>0</v>
      </c>
      <c r="AA95" s="47">
        <f t="shared" si="16"/>
        <v>0</v>
      </c>
      <c r="AB95" s="47">
        <f t="shared" si="16"/>
        <v>0</v>
      </c>
      <c r="AC95" s="47">
        <f t="shared" si="16"/>
        <v>0</v>
      </c>
      <c r="AD95" s="47">
        <f t="shared" si="16"/>
        <v>0</v>
      </c>
      <c r="AE95" s="47">
        <f t="shared" si="16"/>
        <v>0</v>
      </c>
      <c r="AF95" s="47">
        <f t="shared" si="16"/>
        <v>0</v>
      </c>
      <c r="AG95" s="47">
        <f t="shared" si="16"/>
        <v>0</v>
      </c>
      <c r="AH95" s="47">
        <f t="shared" si="16"/>
        <v>0</v>
      </c>
      <c r="AI95" s="47">
        <f t="shared" si="16"/>
        <v>0</v>
      </c>
      <c r="AJ95" s="47">
        <f t="shared" si="16"/>
        <v>0</v>
      </c>
      <c r="AK95" s="47">
        <f t="shared" si="16"/>
        <v>0</v>
      </c>
      <c r="AL95" s="47">
        <f t="shared" si="16"/>
        <v>0</v>
      </c>
      <c r="AM95" s="47">
        <f t="shared" si="16"/>
        <v>0</v>
      </c>
    </row>
    <row r="96" spans="3:39" s="43" customFormat="1" x14ac:dyDescent="0.2">
      <c r="D96" s="44"/>
      <c r="E96" s="58" t="s">
        <v>63</v>
      </c>
      <c r="F96" s="49"/>
      <c r="G96" s="74"/>
      <c r="H96" s="50">
        <f>H35</f>
        <v>0</v>
      </c>
      <c r="I96" s="57">
        <f>I93-I95</f>
        <v>0</v>
      </c>
      <c r="J96" s="57">
        <f t="shared" ref="J96:AM96" si="17">J93-J95</f>
        <v>0</v>
      </c>
      <c r="K96" s="57">
        <f t="shared" si="17"/>
        <v>0</v>
      </c>
      <c r="L96" s="57">
        <f t="shared" si="17"/>
        <v>0</v>
      </c>
      <c r="M96" s="57">
        <f t="shared" si="17"/>
        <v>0</v>
      </c>
      <c r="N96" s="57">
        <f t="shared" si="17"/>
        <v>0</v>
      </c>
      <c r="O96" s="57">
        <f t="shared" si="17"/>
        <v>0</v>
      </c>
      <c r="P96" s="57">
        <f t="shared" si="17"/>
        <v>0</v>
      </c>
      <c r="Q96" s="57">
        <f t="shared" si="17"/>
        <v>0</v>
      </c>
      <c r="R96" s="57">
        <f t="shared" si="17"/>
        <v>0</v>
      </c>
      <c r="S96" s="57">
        <f t="shared" si="17"/>
        <v>0</v>
      </c>
      <c r="T96" s="57">
        <f t="shared" si="17"/>
        <v>0</v>
      </c>
      <c r="U96" s="57">
        <f t="shared" si="17"/>
        <v>0</v>
      </c>
      <c r="V96" s="57">
        <f t="shared" si="17"/>
        <v>0</v>
      </c>
      <c r="W96" s="57">
        <f t="shared" si="17"/>
        <v>0</v>
      </c>
      <c r="X96" s="57">
        <f t="shared" si="17"/>
        <v>0</v>
      </c>
      <c r="Y96" s="57">
        <f t="shared" si="17"/>
        <v>0</v>
      </c>
      <c r="Z96" s="57">
        <f t="shared" si="17"/>
        <v>0</v>
      </c>
      <c r="AA96" s="57">
        <f t="shared" si="17"/>
        <v>0</v>
      </c>
      <c r="AB96" s="57">
        <f t="shared" si="17"/>
        <v>0</v>
      </c>
      <c r="AC96" s="57">
        <f t="shared" si="17"/>
        <v>0</v>
      </c>
      <c r="AD96" s="57">
        <f t="shared" si="17"/>
        <v>0</v>
      </c>
      <c r="AE96" s="57">
        <f t="shared" si="17"/>
        <v>0</v>
      </c>
      <c r="AF96" s="57">
        <f t="shared" si="17"/>
        <v>0</v>
      </c>
      <c r="AG96" s="57">
        <f t="shared" si="17"/>
        <v>0</v>
      </c>
      <c r="AH96" s="57">
        <f t="shared" si="17"/>
        <v>0</v>
      </c>
      <c r="AI96" s="57">
        <f t="shared" si="17"/>
        <v>0</v>
      </c>
      <c r="AJ96" s="57">
        <f t="shared" si="17"/>
        <v>0</v>
      </c>
      <c r="AK96" s="57">
        <f t="shared" si="17"/>
        <v>0</v>
      </c>
      <c r="AL96" s="57">
        <f t="shared" si="17"/>
        <v>0</v>
      </c>
      <c r="AM96" s="57">
        <f t="shared" si="17"/>
        <v>0</v>
      </c>
    </row>
    <row r="97" spans="4:39" s="43" customFormat="1" ht="13.5" customHeight="1" x14ac:dyDescent="0.2">
      <c r="D97" s="44"/>
      <c r="E97" s="43" t="s">
        <v>65</v>
      </c>
      <c r="F97" s="49"/>
      <c r="G97" s="74"/>
      <c r="H97" s="57">
        <f>IF(H68&lt;$F$60,-H96,0)</f>
        <v>0</v>
      </c>
      <c r="I97" s="57">
        <f t="shared" ref="I97:AM97" si="18">IF(I68&lt;$F$60,-I96,0)</f>
        <v>0</v>
      </c>
      <c r="J97" s="57">
        <f t="shared" si="18"/>
        <v>0</v>
      </c>
      <c r="K97" s="57">
        <f t="shared" si="18"/>
        <v>0</v>
      </c>
      <c r="L97" s="57">
        <f t="shared" si="18"/>
        <v>0</v>
      </c>
      <c r="M97" s="57">
        <f t="shared" si="18"/>
        <v>0</v>
      </c>
      <c r="N97" s="57">
        <f t="shared" si="18"/>
        <v>0</v>
      </c>
      <c r="O97" s="57">
        <f t="shared" si="18"/>
        <v>0</v>
      </c>
      <c r="P97" s="57">
        <f t="shared" si="18"/>
        <v>0</v>
      </c>
      <c r="Q97" s="57">
        <f t="shared" si="18"/>
        <v>0</v>
      </c>
      <c r="R97" s="57">
        <f t="shared" si="18"/>
        <v>0</v>
      </c>
      <c r="S97" s="57">
        <f t="shared" si="18"/>
        <v>0</v>
      </c>
      <c r="T97" s="57">
        <f t="shared" si="18"/>
        <v>0</v>
      </c>
      <c r="U97" s="57">
        <f t="shared" si="18"/>
        <v>0</v>
      </c>
      <c r="V97" s="57">
        <f t="shared" si="18"/>
        <v>0</v>
      </c>
      <c r="W97" s="57">
        <f t="shared" si="18"/>
        <v>0</v>
      </c>
      <c r="X97" s="57">
        <f t="shared" si="18"/>
        <v>0</v>
      </c>
      <c r="Y97" s="57">
        <f t="shared" si="18"/>
        <v>0</v>
      </c>
      <c r="Z97" s="57">
        <f t="shared" si="18"/>
        <v>0</v>
      </c>
      <c r="AA97" s="57">
        <f t="shared" si="18"/>
        <v>0</v>
      </c>
      <c r="AB97" s="57">
        <f t="shared" si="18"/>
        <v>0</v>
      </c>
      <c r="AC97" s="57">
        <f t="shared" si="18"/>
        <v>0</v>
      </c>
      <c r="AD97" s="57">
        <f t="shared" si="18"/>
        <v>0</v>
      </c>
      <c r="AE97" s="57">
        <f t="shared" si="18"/>
        <v>0</v>
      </c>
      <c r="AF97" s="57">
        <f t="shared" si="18"/>
        <v>0</v>
      </c>
      <c r="AG97" s="57">
        <f t="shared" si="18"/>
        <v>0</v>
      </c>
      <c r="AH97" s="57">
        <f t="shared" si="18"/>
        <v>0</v>
      </c>
      <c r="AI97" s="57">
        <f t="shared" si="18"/>
        <v>0</v>
      </c>
      <c r="AJ97" s="57">
        <f t="shared" si="18"/>
        <v>0</v>
      </c>
      <c r="AK97" s="57">
        <f t="shared" si="18"/>
        <v>0</v>
      </c>
      <c r="AL97" s="57">
        <f t="shared" si="18"/>
        <v>0</v>
      </c>
      <c r="AM97" s="57">
        <f t="shared" si="18"/>
        <v>0</v>
      </c>
    </row>
    <row r="98" spans="4:39" s="43" customFormat="1" ht="13.5" customHeight="1" x14ac:dyDescent="0.2">
      <c r="D98" s="44"/>
      <c r="E98" s="43" t="s">
        <v>62</v>
      </c>
      <c r="F98" s="49"/>
      <c r="G98" s="74"/>
      <c r="H98" s="57">
        <f>H96</f>
        <v>0</v>
      </c>
      <c r="I98" s="57">
        <f t="shared" ref="I98:AM98" si="19">IF(I68&lt;$F$60,I94,IF(I68=$F$60,-I96,0))</f>
        <v>0</v>
      </c>
      <c r="J98" s="57">
        <f t="shared" si="19"/>
        <v>0</v>
      </c>
      <c r="K98" s="57">
        <f t="shared" si="19"/>
        <v>0</v>
      </c>
      <c r="L98" s="57">
        <f t="shared" si="19"/>
        <v>0</v>
      </c>
      <c r="M98" s="57">
        <f t="shared" si="19"/>
        <v>0</v>
      </c>
      <c r="N98" s="57">
        <f t="shared" si="19"/>
        <v>0</v>
      </c>
      <c r="O98" s="57">
        <f t="shared" si="19"/>
        <v>0</v>
      </c>
      <c r="P98" s="57">
        <f t="shared" si="19"/>
        <v>0</v>
      </c>
      <c r="Q98" s="57">
        <f t="shared" si="19"/>
        <v>0</v>
      </c>
      <c r="R98" s="57">
        <f t="shared" si="19"/>
        <v>0</v>
      </c>
      <c r="S98" s="57">
        <f t="shared" si="19"/>
        <v>0</v>
      </c>
      <c r="T98" s="57">
        <f t="shared" si="19"/>
        <v>0</v>
      </c>
      <c r="U98" s="57">
        <f t="shared" si="19"/>
        <v>0</v>
      </c>
      <c r="V98" s="57">
        <f t="shared" si="19"/>
        <v>0</v>
      </c>
      <c r="W98" s="57">
        <f t="shared" si="19"/>
        <v>0</v>
      </c>
      <c r="X98" s="57">
        <f t="shared" si="19"/>
        <v>0</v>
      </c>
      <c r="Y98" s="57">
        <f t="shared" si="19"/>
        <v>0</v>
      </c>
      <c r="Z98" s="57">
        <f t="shared" si="19"/>
        <v>0</v>
      </c>
      <c r="AA98" s="57">
        <f t="shared" si="19"/>
        <v>0</v>
      </c>
      <c r="AB98" s="57">
        <f t="shared" si="19"/>
        <v>0</v>
      </c>
      <c r="AC98" s="57">
        <f t="shared" si="19"/>
        <v>0</v>
      </c>
      <c r="AD98" s="57">
        <f t="shared" si="19"/>
        <v>0</v>
      </c>
      <c r="AE98" s="57">
        <f t="shared" si="19"/>
        <v>0</v>
      </c>
      <c r="AF98" s="57">
        <f t="shared" si="19"/>
        <v>0</v>
      </c>
      <c r="AG98" s="57">
        <f t="shared" si="19"/>
        <v>0</v>
      </c>
      <c r="AH98" s="57">
        <f t="shared" si="19"/>
        <v>0</v>
      </c>
      <c r="AI98" s="57">
        <f t="shared" si="19"/>
        <v>0</v>
      </c>
      <c r="AJ98" s="57">
        <f t="shared" si="19"/>
        <v>0</v>
      </c>
      <c r="AK98" s="57">
        <f t="shared" si="19"/>
        <v>0</v>
      </c>
      <c r="AL98" s="57">
        <f t="shared" si="19"/>
        <v>0</v>
      </c>
      <c r="AM98" s="57">
        <f t="shared" si="19"/>
        <v>0</v>
      </c>
    </row>
    <row r="99" spans="4:39" s="43" customFormat="1" ht="13.5" customHeight="1" x14ac:dyDescent="0.2">
      <c r="D99" s="44"/>
      <c r="E99" s="43" t="s">
        <v>70</v>
      </c>
      <c r="F99" s="49"/>
      <c r="G99" s="74"/>
      <c r="H99" s="57">
        <f>-H98</f>
        <v>0</v>
      </c>
      <c r="I99" s="57">
        <f>-I98</f>
        <v>0</v>
      </c>
      <c r="J99" s="57">
        <f t="shared" ref="J99:AM99" si="20">-J98</f>
        <v>0</v>
      </c>
      <c r="K99" s="57">
        <f t="shared" si="20"/>
        <v>0</v>
      </c>
      <c r="L99" s="57">
        <f t="shared" si="20"/>
        <v>0</v>
      </c>
      <c r="M99" s="57">
        <f t="shared" si="20"/>
        <v>0</v>
      </c>
      <c r="N99" s="57">
        <f t="shared" si="20"/>
        <v>0</v>
      </c>
      <c r="O99" s="57">
        <f t="shared" si="20"/>
        <v>0</v>
      </c>
      <c r="P99" s="57">
        <f t="shared" si="20"/>
        <v>0</v>
      </c>
      <c r="Q99" s="57">
        <f t="shared" si="20"/>
        <v>0</v>
      </c>
      <c r="R99" s="57">
        <f t="shared" si="20"/>
        <v>0</v>
      </c>
      <c r="S99" s="57">
        <f t="shared" si="20"/>
        <v>0</v>
      </c>
      <c r="T99" s="57">
        <f t="shared" si="20"/>
        <v>0</v>
      </c>
      <c r="U99" s="57">
        <f t="shared" si="20"/>
        <v>0</v>
      </c>
      <c r="V99" s="57">
        <f t="shared" si="20"/>
        <v>0</v>
      </c>
      <c r="W99" s="57">
        <f t="shared" si="20"/>
        <v>0</v>
      </c>
      <c r="X99" s="57">
        <f t="shared" si="20"/>
        <v>0</v>
      </c>
      <c r="Y99" s="57">
        <f t="shared" si="20"/>
        <v>0</v>
      </c>
      <c r="Z99" s="57">
        <f t="shared" si="20"/>
        <v>0</v>
      </c>
      <c r="AA99" s="57">
        <f t="shared" si="20"/>
        <v>0</v>
      </c>
      <c r="AB99" s="57">
        <f t="shared" si="20"/>
        <v>0</v>
      </c>
      <c r="AC99" s="57">
        <f t="shared" si="20"/>
        <v>0</v>
      </c>
      <c r="AD99" s="57">
        <f t="shared" si="20"/>
        <v>0</v>
      </c>
      <c r="AE99" s="57">
        <f t="shared" si="20"/>
        <v>0</v>
      </c>
      <c r="AF99" s="57">
        <f t="shared" si="20"/>
        <v>0</v>
      </c>
      <c r="AG99" s="57">
        <f t="shared" si="20"/>
        <v>0</v>
      </c>
      <c r="AH99" s="57">
        <f t="shared" si="20"/>
        <v>0</v>
      </c>
      <c r="AI99" s="57">
        <f t="shared" si="20"/>
        <v>0</v>
      </c>
      <c r="AJ99" s="57">
        <f t="shared" si="20"/>
        <v>0</v>
      </c>
      <c r="AK99" s="57">
        <f t="shared" si="20"/>
        <v>0</v>
      </c>
      <c r="AL99" s="57">
        <f t="shared" si="20"/>
        <v>0</v>
      </c>
      <c r="AM99" s="57">
        <f t="shared" si="20"/>
        <v>0</v>
      </c>
    </row>
    <row r="100" spans="4:39" s="43" customFormat="1" x14ac:dyDescent="0.2">
      <c r="D100" s="44"/>
      <c r="E100" s="45"/>
      <c r="F100" s="48"/>
      <c r="G100" s="74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</row>
    <row r="101" spans="4:39" s="43" customFormat="1" x14ac:dyDescent="0.2">
      <c r="D101" s="110"/>
      <c r="E101" s="101" t="s">
        <v>41</v>
      </c>
      <c r="F101" s="104"/>
      <c r="G101" s="103"/>
      <c r="H101" s="104"/>
      <c r="I101" s="108">
        <f>IF(I$68&gt;$F$60,0,I90+I94)</f>
        <v>0</v>
      </c>
      <c r="J101" s="108">
        <f t="shared" ref="J101:AM101" si="21">IF(J$68&gt;$F$60,0,J90+J94)</f>
        <v>0</v>
      </c>
      <c r="K101" s="108">
        <f t="shared" si="21"/>
        <v>0</v>
      </c>
      <c r="L101" s="108">
        <f t="shared" si="21"/>
        <v>0</v>
      </c>
      <c r="M101" s="108">
        <f t="shared" si="21"/>
        <v>0</v>
      </c>
      <c r="N101" s="108">
        <f t="shared" si="21"/>
        <v>0</v>
      </c>
      <c r="O101" s="108">
        <f t="shared" si="21"/>
        <v>0</v>
      </c>
      <c r="P101" s="108">
        <f t="shared" si="21"/>
        <v>0</v>
      </c>
      <c r="Q101" s="108">
        <f t="shared" si="21"/>
        <v>0</v>
      </c>
      <c r="R101" s="108">
        <f t="shared" si="21"/>
        <v>0</v>
      </c>
      <c r="S101" s="108">
        <f t="shared" si="21"/>
        <v>0</v>
      </c>
      <c r="T101" s="108">
        <f t="shared" si="21"/>
        <v>0</v>
      </c>
      <c r="U101" s="108">
        <f t="shared" si="21"/>
        <v>0</v>
      </c>
      <c r="V101" s="108">
        <f t="shared" si="21"/>
        <v>0</v>
      </c>
      <c r="W101" s="108">
        <f t="shared" si="21"/>
        <v>0</v>
      </c>
      <c r="X101" s="108">
        <f t="shared" si="21"/>
        <v>0</v>
      </c>
      <c r="Y101" s="108">
        <f t="shared" si="21"/>
        <v>0</v>
      </c>
      <c r="Z101" s="108">
        <f t="shared" si="21"/>
        <v>0</v>
      </c>
      <c r="AA101" s="108">
        <f t="shared" si="21"/>
        <v>0</v>
      </c>
      <c r="AB101" s="108">
        <f t="shared" si="21"/>
        <v>0</v>
      </c>
      <c r="AC101" s="108">
        <f t="shared" si="21"/>
        <v>0</v>
      </c>
      <c r="AD101" s="108">
        <f t="shared" si="21"/>
        <v>0</v>
      </c>
      <c r="AE101" s="108">
        <f t="shared" si="21"/>
        <v>0</v>
      </c>
      <c r="AF101" s="108">
        <f t="shared" si="21"/>
        <v>0</v>
      </c>
      <c r="AG101" s="108">
        <f t="shared" si="21"/>
        <v>0</v>
      </c>
      <c r="AH101" s="108">
        <f t="shared" si="21"/>
        <v>0</v>
      </c>
      <c r="AI101" s="108">
        <f t="shared" si="21"/>
        <v>0</v>
      </c>
      <c r="AJ101" s="108">
        <f t="shared" si="21"/>
        <v>0</v>
      </c>
      <c r="AK101" s="108">
        <f t="shared" si="21"/>
        <v>0</v>
      </c>
      <c r="AL101" s="108">
        <f t="shared" si="21"/>
        <v>0</v>
      </c>
      <c r="AM101" s="108">
        <f t="shared" si="21"/>
        <v>0</v>
      </c>
    </row>
    <row r="102" spans="4:39" s="43" customFormat="1" x14ac:dyDescent="0.2">
      <c r="D102" s="44"/>
      <c r="E102" s="45"/>
      <c r="F102" s="46"/>
      <c r="G102" s="74"/>
      <c r="H102" s="4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</row>
    <row r="103" spans="4:39" s="43" customFormat="1" x14ac:dyDescent="0.2">
      <c r="D103" s="44"/>
      <c r="E103" s="45"/>
      <c r="F103" s="46"/>
      <c r="G103" s="74"/>
      <c r="H103" s="4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</row>
    <row r="104" spans="4:39" s="43" customFormat="1" x14ac:dyDescent="0.2">
      <c r="D104" s="45" t="s">
        <v>52</v>
      </c>
      <c r="E104" s="45"/>
      <c r="F104" s="46"/>
      <c r="G104" s="74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</row>
    <row r="105" spans="4:39" x14ac:dyDescent="0.2">
      <c r="E105" s="2" t="str">
        <f>D39</f>
        <v>Developer Equity Investment</v>
      </c>
      <c r="F105" s="120" t="str">
        <f>F47</f>
        <v/>
      </c>
      <c r="H105" s="28">
        <f>-H39</f>
        <v>0</v>
      </c>
      <c r="I105" s="28" t="e">
        <f>$F105*I$101</f>
        <v>#VALUE!</v>
      </c>
      <c r="J105" s="28" t="e">
        <f t="shared" ref="J105:AM106" si="22">$F105*J$101</f>
        <v>#VALUE!</v>
      </c>
      <c r="K105" s="28" t="e">
        <f t="shared" si="22"/>
        <v>#VALUE!</v>
      </c>
      <c r="L105" s="28" t="e">
        <f t="shared" si="22"/>
        <v>#VALUE!</v>
      </c>
      <c r="M105" s="28" t="e">
        <f t="shared" si="22"/>
        <v>#VALUE!</v>
      </c>
      <c r="N105" s="28" t="e">
        <f t="shared" si="22"/>
        <v>#VALUE!</v>
      </c>
      <c r="O105" s="28" t="e">
        <f t="shared" si="22"/>
        <v>#VALUE!</v>
      </c>
      <c r="P105" s="28" t="e">
        <f t="shared" si="22"/>
        <v>#VALUE!</v>
      </c>
      <c r="Q105" s="28" t="e">
        <f t="shared" si="22"/>
        <v>#VALUE!</v>
      </c>
      <c r="R105" s="28" t="e">
        <f t="shared" si="22"/>
        <v>#VALUE!</v>
      </c>
      <c r="S105" s="28" t="e">
        <f t="shared" si="22"/>
        <v>#VALUE!</v>
      </c>
      <c r="T105" s="28" t="e">
        <f t="shared" si="22"/>
        <v>#VALUE!</v>
      </c>
      <c r="U105" s="28" t="e">
        <f t="shared" si="22"/>
        <v>#VALUE!</v>
      </c>
      <c r="V105" s="28" t="e">
        <f t="shared" si="22"/>
        <v>#VALUE!</v>
      </c>
      <c r="W105" s="28" t="e">
        <f t="shared" si="22"/>
        <v>#VALUE!</v>
      </c>
      <c r="X105" s="28" t="e">
        <f t="shared" si="22"/>
        <v>#VALUE!</v>
      </c>
      <c r="Y105" s="28" t="e">
        <f t="shared" si="22"/>
        <v>#VALUE!</v>
      </c>
      <c r="Z105" s="28" t="e">
        <f t="shared" si="22"/>
        <v>#VALUE!</v>
      </c>
      <c r="AA105" s="28" t="e">
        <f t="shared" si="22"/>
        <v>#VALUE!</v>
      </c>
      <c r="AB105" s="28" t="e">
        <f t="shared" si="22"/>
        <v>#VALUE!</v>
      </c>
      <c r="AC105" s="28" t="e">
        <f t="shared" si="22"/>
        <v>#VALUE!</v>
      </c>
      <c r="AD105" s="28" t="e">
        <f t="shared" si="22"/>
        <v>#VALUE!</v>
      </c>
      <c r="AE105" s="28" t="e">
        <f t="shared" si="22"/>
        <v>#VALUE!</v>
      </c>
      <c r="AF105" s="28" t="e">
        <f t="shared" si="22"/>
        <v>#VALUE!</v>
      </c>
      <c r="AG105" s="28" t="e">
        <f t="shared" si="22"/>
        <v>#VALUE!</v>
      </c>
      <c r="AH105" s="28" t="e">
        <f t="shared" si="22"/>
        <v>#VALUE!</v>
      </c>
      <c r="AI105" s="28" t="e">
        <f t="shared" si="22"/>
        <v>#VALUE!</v>
      </c>
      <c r="AJ105" s="28" t="e">
        <f t="shared" si="22"/>
        <v>#VALUE!</v>
      </c>
      <c r="AK105" s="28" t="e">
        <f t="shared" si="22"/>
        <v>#VALUE!</v>
      </c>
      <c r="AL105" s="28" t="e">
        <f t="shared" si="22"/>
        <v>#VALUE!</v>
      </c>
      <c r="AM105" s="28" t="e">
        <f t="shared" si="22"/>
        <v>#VALUE!</v>
      </c>
    </row>
    <row r="106" spans="4:39" x14ac:dyDescent="0.2">
      <c r="E106" s="2" t="str">
        <f>D36</f>
        <v>Fund Equity Investment</v>
      </c>
      <c r="F106" s="55" t="str">
        <f>F48</f>
        <v/>
      </c>
      <c r="H106" s="28">
        <f>-H36</f>
        <v>0</v>
      </c>
      <c r="I106" s="57" t="e">
        <f>$F106*I$101</f>
        <v>#VALUE!</v>
      </c>
      <c r="J106" s="28" t="e">
        <f t="shared" si="22"/>
        <v>#VALUE!</v>
      </c>
      <c r="K106" s="28" t="e">
        <f t="shared" si="22"/>
        <v>#VALUE!</v>
      </c>
      <c r="L106" s="28" t="e">
        <f t="shared" si="22"/>
        <v>#VALUE!</v>
      </c>
      <c r="M106" s="28" t="e">
        <f t="shared" si="22"/>
        <v>#VALUE!</v>
      </c>
      <c r="N106" s="28" t="e">
        <f t="shared" si="22"/>
        <v>#VALUE!</v>
      </c>
      <c r="O106" s="28" t="e">
        <f t="shared" si="22"/>
        <v>#VALUE!</v>
      </c>
      <c r="P106" s="28" t="e">
        <f t="shared" si="22"/>
        <v>#VALUE!</v>
      </c>
      <c r="Q106" s="28" t="e">
        <f t="shared" si="22"/>
        <v>#VALUE!</v>
      </c>
      <c r="R106" s="28" t="e">
        <f t="shared" si="22"/>
        <v>#VALUE!</v>
      </c>
      <c r="S106" s="28" t="e">
        <f t="shared" si="22"/>
        <v>#VALUE!</v>
      </c>
      <c r="T106" s="28" t="e">
        <f t="shared" si="22"/>
        <v>#VALUE!</v>
      </c>
      <c r="U106" s="28" t="e">
        <f t="shared" si="22"/>
        <v>#VALUE!</v>
      </c>
      <c r="V106" s="28" t="e">
        <f t="shared" si="22"/>
        <v>#VALUE!</v>
      </c>
      <c r="W106" s="28" t="e">
        <f t="shared" si="22"/>
        <v>#VALUE!</v>
      </c>
      <c r="X106" s="28" t="e">
        <f t="shared" si="22"/>
        <v>#VALUE!</v>
      </c>
      <c r="Y106" s="28" t="e">
        <f t="shared" si="22"/>
        <v>#VALUE!</v>
      </c>
      <c r="Z106" s="28" t="e">
        <f t="shared" si="22"/>
        <v>#VALUE!</v>
      </c>
      <c r="AA106" s="28" t="e">
        <f t="shared" si="22"/>
        <v>#VALUE!</v>
      </c>
      <c r="AB106" s="28" t="e">
        <f t="shared" si="22"/>
        <v>#VALUE!</v>
      </c>
      <c r="AC106" s="28" t="e">
        <f t="shared" si="22"/>
        <v>#VALUE!</v>
      </c>
      <c r="AD106" s="28" t="e">
        <f t="shared" si="22"/>
        <v>#VALUE!</v>
      </c>
      <c r="AE106" s="28" t="e">
        <f t="shared" si="22"/>
        <v>#VALUE!</v>
      </c>
      <c r="AF106" s="28" t="e">
        <f t="shared" si="22"/>
        <v>#VALUE!</v>
      </c>
      <c r="AG106" s="28" t="e">
        <f t="shared" si="22"/>
        <v>#VALUE!</v>
      </c>
      <c r="AH106" s="28" t="e">
        <f t="shared" si="22"/>
        <v>#VALUE!</v>
      </c>
      <c r="AI106" s="28" t="e">
        <f t="shared" si="22"/>
        <v>#VALUE!</v>
      </c>
      <c r="AJ106" s="28" t="e">
        <f t="shared" si="22"/>
        <v>#VALUE!</v>
      </c>
      <c r="AK106" s="28" t="e">
        <f t="shared" si="22"/>
        <v>#VALUE!</v>
      </c>
      <c r="AL106" s="28" t="e">
        <f t="shared" si="22"/>
        <v>#VALUE!</v>
      </c>
      <c r="AM106" s="28" t="e">
        <f t="shared" si="22"/>
        <v>#VALUE!</v>
      </c>
    </row>
    <row r="107" spans="4:39" x14ac:dyDescent="0.2">
      <c r="F107" s="55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</row>
    <row r="108" spans="4:39" x14ac:dyDescent="0.2">
      <c r="E108" s="21" t="s">
        <v>47</v>
      </c>
      <c r="F108" s="37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</row>
    <row r="109" spans="4:39" x14ac:dyDescent="0.2">
      <c r="E109" s="2" t="str">
        <f>'1 - Amortization Table'!H16</f>
        <v>Ending Balance</v>
      </c>
      <c r="F109" s="37"/>
      <c r="H109" s="28"/>
      <c r="I109" s="28">
        <f>IF(I68&gt;$F$60,0,INDEX('1 - Amortization Table'!$C$16:$H$56,MATCH(I$68,'1 - Amortization Table'!$C$16:$C$56,0),MATCH($E$109,'1 - Amortization Table'!$C$16:$H$16,0)))</f>
        <v>0</v>
      </c>
      <c r="J109" s="28">
        <f>IF(J68&gt;$F$60,0,INDEX('1 - Amortization Table'!$C$16:$H$56,MATCH(J$68,'1 - Amortization Table'!$C$16:$C$56,0),MATCH($E$109,'1 - Amortization Table'!$C$16:$H$16,0)))</f>
        <v>0</v>
      </c>
      <c r="K109" s="28">
        <f>IF(K68&gt;$F$60,0,INDEX('1 - Amortization Table'!$C$16:$H$56,MATCH(K$68,'1 - Amortization Table'!$C$16:$C$56,0),MATCH($E$109,'1 - Amortization Table'!$C$16:$H$16,0)))</f>
        <v>0</v>
      </c>
      <c r="L109" s="28">
        <f>IF(L68&gt;$F$60,0,INDEX('1 - Amortization Table'!$C$16:$H$56,MATCH(L$68,'1 - Amortization Table'!$C$16:$C$56,0),MATCH($E$109,'1 - Amortization Table'!$C$16:$H$16,0)))</f>
        <v>0</v>
      </c>
      <c r="M109" s="28">
        <f>IF(M68&gt;$F$60,0,INDEX('1 - Amortization Table'!$C$16:$H$56,MATCH(M$68,'1 - Amortization Table'!$C$16:$C$56,0),MATCH($E$109,'1 - Amortization Table'!$C$16:$H$16,0)))</f>
        <v>0</v>
      </c>
      <c r="N109" s="28">
        <f>IF(N68&gt;$F$60,0,INDEX('1 - Amortization Table'!$C$16:$H$56,MATCH(N$68,'1 - Amortization Table'!$C$16:$C$56,0),MATCH($E$109,'1 - Amortization Table'!$C$16:$H$16,0)))</f>
        <v>0</v>
      </c>
      <c r="O109" s="28">
        <f>IF(O68&gt;$F$60,0,INDEX('1 - Amortization Table'!$C$16:$H$56,MATCH(O$68,'1 - Amortization Table'!$C$16:$C$56,0),MATCH($E$109,'1 - Amortization Table'!$C$16:$H$16,0)))</f>
        <v>0</v>
      </c>
      <c r="P109" s="28">
        <f>IF(P68&gt;$F$60,0,INDEX('1 - Amortization Table'!$C$16:$H$56,MATCH(P$68,'1 - Amortization Table'!$C$16:$C$56,0),MATCH($E$109,'1 - Amortization Table'!$C$16:$H$16,0)))</f>
        <v>0</v>
      </c>
      <c r="Q109" s="28">
        <f>IF(Q68&gt;$F$60,0,INDEX('1 - Amortization Table'!$C$16:$H$56,MATCH(Q$68,'1 - Amortization Table'!$C$16:$C$56,0),MATCH($E$109,'1 - Amortization Table'!$C$16:$H$16,0)))</f>
        <v>0</v>
      </c>
      <c r="R109" s="28">
        <f>IF(R68&gt;$F$60,0,INDEX('1 - Amortization Table'!$C$16:$H$56,MATCH(R$68,'1 - Amortization Table'!$C$16:$C$56,0),MATCH($E$109,'1 - Amortization Table'!$C$16:$H$16,0)))</f>
        <v>0</v>
      </c>
      <c r="S109" s="28">
        <f>IF(S68&gt;$F$60,0,INDEX('1 - Amortization Table'!$C$16:$H$56,MATCH(S$68,'1 - Amortization Table'!$C$16:$C$56,0),MATCH($E$109,'1 - Amortization Table'!$C$16:$H$16,0)))</f>
        <v>0</v>
      </c>
      <c r="T109" s="28">
        <f>IF(T68&gt;$F$60,0,INDEX('1 - Amortization Table'!$C$16:$H$56,MATCH(T$68,'1 - Amortization Table'!$C$16:$C$56,0),MATCH($E$109,'1 - Amortization Table'!$C$16:$H$16,0)))</f>
        <v>0</v>
      </c>
      <c r="U109" s="28">
        <f>IF(U68&gt;$F$60,0,INDEX('1 - Amortization Table'!$C$16:$H$56,MATCH(U$68,'1 - Amortization Table'!$C$16:$C$56,0),MATCH($E$109,'1 - Amortization Table'!$C$16:$H$16,0)))</f>
        <v>0</v>
      </c>
      <c r="V109" s="28">
        <f>IF(V68&gt;$F$60,0,INDEX('1 - Amortization Table'!$C$16:$H$56,MATCH(V$68,'1 - Amortization Table'!$C$16:$C$56,0),MATCH($E$109,'1 - Amortization Table'!$C$16:$H$16,0)))</f>
        <v>0</v>
      </c>
      <c r="W109" s="28">
        <f>IF(W68&gt;$F$60,0,INDEX('1 - Amortization Table'!$C$16:$H$56,MATCH(W$68,'1 - Amortization Table'!$C$16:$C$56,0),MATCH($E$109,'1 - Amortization Table'!$C$16:$H$16,0)))</f>
        <v>0</v>
      </c>
      <c r="X109" s="28">
        <f>IF(X68&gt;$F$60,0,INDEX('1 - Amortization Table'!$C$16:$H$56,MATCH(X$68,'1 - Amortization Table'!$C$16:$C$56,0),MATCH($E$109,'1 - Amortization Table'!$C$16:$H$16,0)))</f>
        <v>0</v>
      </c>
      <c r="Y109" s="28">
        <f>IF(Y68&gt;$F$60,0,INDEX('1 - Amortization Table'!$C$16:$H$56,MATCH(Y$68,'1 - Amortization Table'!$C$16:$C$56,0),MATCH($E$109,'1 - Amortization Table'!$C$16:$H$16,0)))</f>
        <v>0</v>
      </c>
      <c r="Z109" s="28">
        <f>IF(Z68&gt;$F$60,0,INDEX('1 - Amortization Table'!$C$16:$H$56,MATCH(Z$68,'1 - Amortization Table'!$C$16:$C$56,0),MATCH($E$109,'1 - Amortization Table'!$C$16:$H$16,0)))</f>
        <v>0</v>
      </c>
      <c r="AA109" s="28">
        <f>IF(AA68&gt;$F$60,0,INDEX('1 - Amortization Table'!$C$16:$H$56,MATCH(AA$68,'1 - Amortization Table'!$C$16:$C$56,0),MATCH($E$109,'1 - Amortization Table'!$C$16:$H$16,0)))</f>
        <v>0</v>
      </c>
      <c r="AB109" s="28">
        <f>IF(AB68&gt;$F$60,0,INDEX('1 - Amortization Table'!$C$16:$H$56,MATCH(AB$68,'1 - Amortization Table'!$C$16:$C$56,0),MATCH($E$109,'1 - Amortization Table'!$C$16:$H$16,0)))</f>
        <v>0</v>
      </c>
      <c r="AC109" s="28">
        <f>IF(AC68&gt;$F$60,0,INDEX('1 - Amortization Table'!$C$16:$H$56,MATCH(AC$68,'1 - Amortization Table'!$C$16:$C$56,0),MATCH($E$109,'1 - Amortization Table'!$C$16:$H$16,0)))</f>
        <v>0</v>
      </c>
      <c r="AD109" s="28">
        <f>IF(AD68&gt;$F$60,0,INDEX('1 - Amortization Table'!$C$16:$H$56,MATCH(AD$68,'1 - Amortization Table'!$C$16:$C$56,0),MATCH($E$109,'1 - Amortization Table'!$C$16:$H$16,0)))</f>
        <v>0</v>
      </c>
      <c r="AE109" s="28">
        <f>IF(AE68&gt;$F$60,0,INDEX('1 - Amortization Table'!$C$16:$H$56,MATCH(AE$68,'1 - Amortization Table'!$C$16:$C$56,0),MATCH($E$109,'1 - Amortization Table'!$C$16:$H$16,0)))</f>
        <v>0</v>
      </c>
      <c r="AF109" s="28">
        <f>IF(AF68&gt;$F$60,0,INDEX('1 - Amortization Table'!$C$16:$H$56,MATCH(AF$68,'1 - Amortization Table'!$C$16:$C$56,0),MATCH($E$109,'1 - Amortization Table'!$C$16:$H$16,0)))</f>
        <v>0</v>
      </c>
      <c r="AG109" s="28">
        <f>IF(AG68&gt;$F$60,0,INDEX('1 - Amortization Table'!$C$16:$H$56,MATCH(AG$68,'1 - Amortization Table'!$C$16:$C$56,0),MATCH($E$109,'1 - Amortization Table'!$C$16:$H$16,0)))</f>
        <v>0</v>
      </c>
      <c r="AH109" s="28">
        <f>IF(AH68&gt;$F$60,0,INDEX('1 - Amortization Table'!$C$16:$H$56,MATCH(AH$68,'1 - Amortization Table'!$C$16:$C$56,0),MATCH($E$109,'1 - Amortization Table'!$C$16:$H$16,0)))</f>
        <v>0</v>
      </c>
      <c r="AI109" s="28">
        <f>IF(AI68&gt;$F$60,0,INDEX('1 - Amortization Table'!$C$16:$H$56,MATCH(AI$68,'1 - Amortization Table'!$C$16:$C$56,0),MATCH($E$109,'1 - Amortization Table'!$C$16:$H$16,0)))</f>
        <v>0</v>
      </c>
      <c r="AJ109" s="28">
        <f>IF(AJ68&gt;$F$60,0,INDEX('1 - Amortization Table'!$C$16:$H$56,MATCH(AJ$68,'1 - Amortization Table'!$C$16:$C$56,0),MATCH($E$109,'1 - Amortization Table'!$C$16:$H$16,0)))</f>
        <v>0</v>
      </c>
      <c r="AK109" s="28">
        <f>IF(AK68&gt;$F$60,0,INDEX('1 - Amortization Table'!$C$16:$H$56,MATCH(AK$68,'1 - Amortization Table'!$C$16:$C$56,0),MATCH($E$109,'1 - Amortization Table'!$C$16:$H$16,0)))</f>
        <v>0</v>
      </c>
      <c r="AL109" s="28">
        <f>IF(AL68&gt;$F$60,0,INDEX('1 - Amortization Table'!$C$16:$H$56,MATCH(AL$68,'1 - Amortization Table'!$C$16:$C$56,0),MATCH($E$109,'1 - Amortization Table'!$C$16:$H$16,0)))</f>
        <v>0</v>
      </c>
      <c r="AM109" s="28">
        <f>IF(AM68&gt;$F$60,0,INDEX('1 - Amortization Table'!$C$16:$H$56,MATCH(AM$68,'1 - Amortization Table'!$C$16:$C$56,0),MATCH($E$109,'1 - Amortization Table'!$C$16:$H$16,0)))</f>
        <v>0</v>
      </c>
    </row>
    <row r="110" spans="4:39" x14ac:dyDescent="0.2">
      <c r="E110" s="2" t="s">
        <v>46</v>
      </c>
      <c r="F110" s="37"/>
      <c r="H110" s="28"/>
      <c r="I110" s="28">
        <f t="shared" ref="I110:AM110" si="23">IF(I68=$F$60,IF($F$58="Sale",I$88/$F$59,$H$65),0)</f>
        <v>0</v>
      </c>
      <c r="J110" s="28">
        <f t="shared" si="23"/>
        <v>0</v>
      </c>
      <c r="K110" s="28">
        <f t="shared" si="23"/>
        <v>0</v>
      </c>
      <c r="L110" s="28">
        <f t="shared" si="23"/>
        <v>0</v>
      </c>
      <c r="M110" s="28">
        <f t="shared" si="23"/>
        <v>0</v>
      </c>
      <c r="N110" s="28">
        <f t="shared" si="23"/>
        <v>0</v>
      </c>
      <c r="O110" s="28">
        <f t="shared" si="23"/>
        <v>0</v>
      </c>
      <c r="P110" s="28">
        <f t="shared" si="23"/>
        <v>0</v>
      </c>
      <c r="Q110" s="28">
        <f t="shared" si="23"/>
        <v>0</v>
      </c>
      <c r="R110" s="28">
        <f t="shared" si="23"/>
        <v>0</v>
      </c>
      <c r="S110" s="28">
        <f t="shared" si="23"/>
        <v>0</v>
      </c>
      <c r="T110" s="28">
        <f t="shared" si="23"/>
        <v>0</v>
      </c>
      <c r="U110" s="28">
        <f t="shared" si="23"/>
        <v>0</v>
      </c>
      <c r="V110" s="28">
        <f t="shared" si="23"/>
        <v>0</v>
      </c>
      <c r="W110" s="28">
        <f t="shared" si="23"/>
        <v>0</v>
      </c>
      <c r="X110" s="28">
        <f t="shared" si="23"/>
        <v>0</v>
      </c>
      <c r="Y110" s="28">
        <f t="shared" si="23"/>
        <v>0</v>
      </c>
      <c r="Z110" s="28">
        <f t="shared" si="23"/>
        <v>0</v>
      </c>
      <c r="AA110" s="28">
        <f t="shared" si="23"/>
        <v>0</v>
      </c>
      <c r="AB110" s="28">
        <f t="shared" si="23"/>
        <v>0</v>
      </c>
      <c r="AC110" s="28">
        <f t="shared" si="23"/>
        <v>0</v>
      </c>
      <c r="AD110" s="28">
        <f t="shared" si="23"/>
        <v>0</v>
      </c>
      <c r="AE110" s="28">
        <f t="shared" si="23"/>
        <v>0</v>
      </c>
      <c r="AF110" s="28">
        <f t="shared" si="23"/>
        <v>0</v>
      </c>
      <c r="AG110" s="28">
        <f t="shared" si="23"/>
        <v>0</v>
      </c>
      <c r="AH110" s="28">
        <f t="shared" si="23"/>
        <v>0</v>
      </c>
      <c r="AI110" s="28">
        <f t="shared" si="23"/>
        <v>0</v>
      </c>
      <c r="AJ110" s="28">
        <f t="shared" si="23"/>
        <v>0</v>
      </c>
      <c r="AK110" s="28">
        <f t="shared" si="23"/>
        <v>0</v>
      </c>
      <c r="AL110" s="28">
        <f t="shared" si="23"/>
        <v>0</v>
      </c>
      <c r="AM110" s="28">
        <f t="shared" si="23"/>
        <v>0</v>
      </c>
    </row>
    <row r="111" spans="4:39" x14ac:dyDescent="0.2">
      <c r="F111" s="37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</row>
    <row r="112" spans="4:39" x14ac:dyDescent="0.2">
      <c r="E112" s="21" t="s">
        <v>49</v>
      </c>
      <c r="F112" s="37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</row>
    <row r="113" spans="4:39" x14ac:dyDescent="0.2">
      <c r="E113" s="2" t="s">
        <v>61</v>
      </c>
      <c r="F113" s="37"/>
      <c r="H113" s="28"/>
      <c r="I113" s="28">
        <f>IF(I110&gt;0,I110-I109,0)</f>
        <v>0</v>
      </c>
      <c r="J113" s="28">
        <f t="shared" ref="J113:AM113" si="24">IF(J110&gt;0,J110-J109,0)</f>
        <v>0</v>
      </c>
      <c r="K113" s="28">
        <f t="shared" si="24"/>
        <v>0</v>
      </c>
      <c r="L113" s="28">
        <f t="shared" si="24"/>
        <v>0</v>
      </c>
      <c r="M113" s="28">
        <f t="shared" si="24"/>
        <v>0</v>
      </c>
      <c r="N113" s="28">
        <f t="shared" si="24"/>
        <v>0</v>
      </c>
      <c r="O113" s="28">
        <f t="shared" si="24"/>
        <v>0</v>
      </c>
      <c r="P113" s="28">
        <f t="shared" si="24"/>
        <v>0</v>
      </c>
      <c r="Q113" s="28">
        <f t="shared" si="24"/>
        <v>0</v>
      </c>
      <c r="R113" s="28">
        <f t="shared" si="24"/>
        <v>0</v>
      </c>
      <c r="S113" s="28">
        <f t="shared" si="24"/>
        <v>0</v>
      </c>
      <c r="T113" s="28">
        <f t="shared" si="24"/>
        <v>0</v>
      </c>
      <c r="U113" s="28">
        <f t="shared" si="24"/>
        <v>0</v>
      </c>
      <c r="V113" s="28">
        <f t="shared" si="24"/>
        <v>0</v>
      </c>
      <c r="W113" s="28">
        <f t="shared" si="24"/>
        <v>0</v>
      </c>
      <c r="X113" s="28">
        <f t="shared" si="24"/>
        <v>0</v>
      </c>
      <c r="Y113" s="28">
        <f t="shared" si="24"/>
        <v>0</v>
      </c>
      <c r="Z113" s="28">
        <f t="shared" si="24"/>
        <v>0</v>
      </c>
      <c r="AA113" s="28">
        <f t="shared" si="24"/>
        <v>0</v>
      </c>
      <c r="AB113" s="28">
        <f t="shared" si="24"/>
        <v>0</v>
      </c>
      <c r="AC113" s="28">
        <f t="shared" si="24"/>
        <v>0</v>
      </c>
      <c r="AD113" s="28">
        <f t="shared" si="24"/>
        <v>0</v>
      </c>
      <c r="AE113" s="28">
        <f t="shared" si="24"/>
        <v>0</v>
      </c>
      <c r="AF113" s="28">
        <f t="shared" si="24"/>
        <v>0</v>
      </c>
      <c r="AG113" s="28">
        <f t="shared" si="24"/>
        <v>0</v>
      </c>
      <c r="AH113" s="28">
        <f t="shared" si="24"/>
        <v>0</v>
      </c>
      <c r="AI113" s="28">
        <f t="shared" si="24"/>
        <v>0</v>
      </c>
      <c r="AJ113" s="28">
        <f t="shared" si="24"/>
        <v>0</v>
      </c>
      <c r="AK113" s="28">
        <f t="shared" si="24"/>
        <v>0</v>
      </c>
      <c r="AL113" s="28">
        <f t="shared" si="24"/>
        <v>0</v>
      </c>
      <c r="AM113" s="28">
        <f t="shared" si="24"/>
        <v>0</v>
      </c>
    </row>
    <row r="114" spans="4:39" x14ac:dyDescent="0.2">
      <c r="E114" s="2" t="s">
        <v>64</v>
      </c>
      <c r="F114" s="37"/>
      <c r="H114" s="28"/>
      <c r="I114" s="28">
        <f t="shared" ref="I114:V114" si="25">IF(I113&gt;0,I113-I96,0)</f>
        <v>0</v>
      </c>
      <c r="J114" s="28">
        <f t="shared" si="25"/>
        <v>0</v>
      </c>
      <c r="K114" s="28">
        <f t="shared" si="25"/>
        <v>0</v>
      </c>
      <c r="L114" s="28">
        <f t="shared" si="25"/>
        <v>0</v>
      </c>
      <c r="M114" s="28">
        <f t="shared" si="25"/>
        <v>0</v>
      </c>
      <c r="N114" s="28">
        <f t="shared" si="25"/>
        <v>0</v>
      </c>
      <c r="O114" s="28">
        <f t="shared" si="25"/>
        <v>0</v>
      </c>
      <c r="P114" s="28">
        <f t="shared" si="25"/>
        <v>0</v>
      </c>
      <c r="Q114" s="28">
        <f t="shared" si="25"/>
        <v>0</v>
      </c>
      <c r="R114" s="28">
        <f t="shared" si="25"/>
        <v>0</v>
      </c>
      <c r="S114" s="28">
        <f t="shared" si="25"/>
        <v>0</v>
      </c>
      <c r="T114" s="28">
        <f t="shared" si="25"/>
        <v>0</v>
      </c>
      <c r="U114" s="28">
        <f t="shared" si="25"/>
        <v>0</v>
      </c>
      <c r="V114" s="28">
        <f t="shared" si="25"/>
        <v>0</v>
      </c>
      <c r="W114" s="28">
        <f>IF(W113&gt;0,W113-W96,0)</f>
        <v>0</v>
      </c>
      <c r="X114" s="28">
        <f t="shared" ref="X114:AM114" si="26">IF(X113&gt;0,X113-X96,0)</f>
        <v>0</v>
      </c>
      <c r="Y114" s="28">
        <f t="shared" si="26"/>
        <v>0</v>
      </c>
      <c r="Z114" s="28">
        <f t="shared" si="26"/>
        <v>0</v>
      </c>
      <c r="AA114" s="28">
        <f t="shared" si="26"/>
        <v>0</v>
      </c>
      <c r="AB114" s="28">
        <f t="shared" si="26"/>
        <v>0</v>
      </c>
      <c r="AC114" s="28">
        <f t="shared" si="26"/>
        <v>0</v>
      </c>
      <c r="AD114" s="28">
        <f t="shared" si="26"/>
        <v>0</v>
      </c>
      <c r="AE114" s="28">
        <f t="shared" si="26"/>
        <v>0</v>
      </c>
      <c r="AF114" s="28">
        <f t="shared" si="26"/>
        <v>0</v>
      </c>
      <c r="AG114" s="28">
        <f t="shared" si="26"/>
        <v>0</v>
      </c>
      <c r="AH114" s="28">
        <f t="shared" si="26"/>
        <v>0</v>
      </c>
      <c r="AI114" s="28">
        <f t="shared" si="26"/>
        <v>0</v>
      </c>
      <c r="AJ114" s="28">
        <f t="shared" si="26"/>
        <v>0</v>
      </c>
      <c r="AK114" s="28">
        <f t="shared" si="26"/>
        <v>0</v>
      </c>
      <c r="AL114" s="28">
        <f t="shared" si="26"/>
        <v>0</v>
      </c>
      <c r="AM114" s="28">
        <f t="shared" si="26"/>
        <v>0</v>
      </c>
    </row>
    <row r="115" spans="4:39" x14ac:dyDescent="0.2">
      <c r="E115" s="2" t="str">
        <f>E105</f>
        <v>Developer Equity Investment</v>
      </c>
      <c r="F115" s="37" t="str">
        <f>F105</f>
        <v/>
      </c>
      <c r="H115" s="28"/>
      <c r="I115" s="28" t="e">
        <f t="shared" ref="I115:AM116" si="27">I$114*$F115</f>
        <v>#VALUE!</v>
      </c>
      <c r="J115" s="28" t="e">
        <f t="shared" si="27"/>
        <v>#VALUE!</v>
      </c>
      <c r="K115" s="28" t="e">
        <f t="shared" si="27"/>
        <v>#VALUE!</v>
      </c>
      <c r="L115" s="28" t="e">
        <f t="shared" si="27"/>
        <v>#VALUE!</v>
      </c>
      <c r="M115" s="28" t="e">
        <f t="shared" si="27"/>
        <v>#VALUE!</v>
      </c>
      <c r="N115" s="28" t="e">
        <f t="shared" si="27"/>
        <v>#VALUE!</v>
      </c>
      <c r="O115" s="28" t="e">
        <f t="shared" si="27"/>
        <v>#VALUE!</v>
      </c>
      <c r="P115" s="28" t="e">
        <f t="shared" si="27"/>
        <v>#VALUE!</v>
      </c>
      <c r="Q115" s="28" t="e">
        <f t="shared" si="27"/>
        <v>#VALUE!</v>
      </c>
      <c r="R115" s="28" t="e">
        <f t="shared" si="27"/>
        <v>#VALUE!</v>
      </c>
      <c r="S115" s="28" t="e">
        <f t="shared" si="27"/>
        <v>#VALUE!</v>
      </c>
      <c r="T115" s="28" t="e">
        <f t="shared" si="27"/>
        <v>#VALUE!</v>
      </c>
      <c r="U115" s="28" t="e">
        <f t="shared" si="27"/>
        <v>#VALUE!</v>
      </c>
      <c r="V115" s="28" t="e">
        <f t="shared" si="27"/>
        <v>#VALUE!</v>
      </c>
      <c r="W115" s="28" t="e">
        <f t="shared" si="27"/>
        <v>#VALUE!</v>
      </c>
      <c r="X115" s="28" t="e">
        <f t="shared" si="27"/>
        <v>#VALUE!</v>
      </c>
      <c r="Y115" s="28" t="e">
        <f t="shared" si="27"/>
        <v>#VALUE!</v>
      </c>
      <c r="Z115" s="28" t="e">
        <f t="shared" si="27"/>
        <v>#VALUE!</v>
      </c>
      <c r="AA115" s="28" t="e">
        <f t="shared" si="27"/>
        <v>#VALUE!</v>
      </c>
      <c r="AB115" s="28" t="e">
        <f t="shared" si="27"/>
        <v>#VALUE!</v>
      </c>
      <c r="AC115" s="28" t="e">
        <f t="shared" si="27"/>
        <v>#VALUE!</v>
      </c>
      <c r="AD115" s="28" t="e">
        <f t="shared" si="27"/>
        <v>#VALUE!</v>
      </c>
      <c r="AE115" s="28" t="e">
        <f t="shared" si="27"/>
        <v>#VALUE!</v>
      </c>
      <c r="AF115" s="28" t="e">
        <f t="shared" si="27"/>
        <v>#VALUE!</v>
      </c>
      <c r="AG115" s="28" t="e">
        <f t="shared" si="27"/>
        <v>#VALUE!</v>
      </c>
      <c r="AH115" s="28" t="e">
        <f t="shared" si="27"/>
        <v>#VALUE!</v>
      </c>
      <c r="AI115" s="28" t="e">
        <f t="shared" si="27"/>
        <v>#VALUE!</v>
      </c>
      <c r="AJ115" s="28" t="e">
        <f t="shared" si="27"/>
        <v>#VALUE!</v>
      </c>
      <c r="AK115" s="28" t="e">
        <f t="shared" si="27"/>
        <v>#VALUE!</v>
      </c>
      <c r="AL115" s="28" t="e">
        <f t="shared" si="27"/>
        <v>#VALUE!</v>
      </c>
      <c r="AM115" s="28" t="e">
        <f t="shared" si="27"/>
        <v>#VALUE!</v>
      </c>
    </row>
    <row r="116" spans="4:39" x14ac:dyDescent="0.2">
      <c r="E116" s="2" t="str">
        <f>E106</f>
        <v>Fund Equity Investment</v>
      </c>
      <c r="F116" s="37" t="str">
        <f>F106</f>
        <v/>
      </c>
      <c r="H116" s="28"/>
      <c r="I116" s="28" t="e">
        <f>I$114*$F116</f>
        <v>#VALUE!</v>
      </c>
      <c r="J116" s="28" t="e">
        <f t="shared" si="27"/>
        <v>#VALUE!</v>
      </c>
      <c r="K116" s="28" t="e">
        <f t="shared" si="27"/>
        <v>#VALUE!</v>
      </c>
      <c r="L116" s="28" t="e">
        <f t="shared" si="27"/>
        <v>#VALUE!</v>
      </c>
      <c r="M116" s="28" t="e">
        <f t="shared" si="27"/>
        <v>#VALUE!</v>
      </c>
      <c r="N116" s="28" t="e">
        <f t="shared" si="27"/>
        <v>#VALUE!</v>
      </c>
      <c r="O116" s="28" t="e">
        <f t="shared" si="27"/>
        <v>#VALUE!</v>
      </c>
      <c r="P116" s="28" t="e">
        <f t="shared" si="27"/>
        <v>#VALUE!</v>
      </c>
      <c r="Q116" s="28" t="e">
        <f t="shared" si="27"/>
        <v>#VALUE!</v>
      </c>
      <c r="R116" s="28" t="e">
        <f t="shared" si="27"/>
        <v>#VALUE!</v>
      </c>
      <c r="S116" s="28" t="e">
        <f t="shared" si="27"/>
        <v>#VALUE!</v>
      </c>
      <c r="T116" s="28" t="e">
        <f t="shared" si="27"/>
        <v>#VALUE!</v>
      </c>
      <c r="U116" s="28" t="e">
        <f t="shared" si="27"/>
        <v>#VALUE!</v>
      </c>
      <c r="V116" s="28" t="e">
        <f t="shared" si="27"/>
        <v>#VALUE!</v>
      </c>
      <c r="W116" s="28" t="e">
        <f t="shared" si="27"/>
        <v>#VALUE!</v>
      </c>
      <c r="X116" s="28" t="e">
        <f t="shared" si="27"/>
        <v>#VALUE!</v>
      </c>
      <c r="Y116" s="28" t="e">
        <f t="shared" si="27"/>
        <v>#VALUE!</v>
      </c>
      <c r="Z116" s="28" t="e">
        <f t="shared" si="27"/>
        <v>#VALUE!</v>
      </c>
      <c r="AA116" s="28" t="e">
        <f t="shared" si="27"/>
        <v>#VALUE!</v>
      </c>
      <c r="AB116" s="28" t="e">
        <f t="shared" si="27"/>
        <v>#VALUE!</v>
      </c>
      <c r="AC116" s="28" t="e">
        <f t="shared" si="27"/>
        <v>#VALUE!</v>
      </c>
      <c r="AD116" s="28" t="e">
        <f t="shared" si="27"/>
        <v>#VALUE!</v>
      </c>
      <c r="AE116" s="28" t="e">
        <f t="shared" si="27"/>
        <v>#VALUE!</v>
      </c>
      <c r="AF116" s="28" t="e">
        <f t="shared" si="27"/>
        <v>#VALUE!</v>
      </c>
      <c r="AG116" s="28" t="e">
        <f t="shared" si="27"/>
        <v>#VALUE!</v>
      </c>
      <c r="AH116" s="28" t="e">
        <f t="shared" si="27"/>
        <v>#VALUE!</v>
      </c>
      <c r="AI116" s="28" t="e">
        <f t="shared" si="27"/>
        <v>#VALUE!</v>
      </c>
      <c r="AJ116" s="28" t="e">
        <f t="shared" si="27"/>
        <v>#VALUE!</v>
      </c>
      <c r="AK116" s="28" t="e">
        <f t="shared" si="27"/>
        <v>#VALUE!</v>
      </c>
      <c r="AL116" s="28" t="e">
        <f t="shared" si="27"/>
        <v>#VALUE!</v>
      </c>
      <c r="AM116" s="28" t="e">
        <f t="shared" si="27"/>
        <v>#VALUE!</v>
      </c>
    </row>
    <row r="117" spans="4:39" x14ac:dyDescent="0.2">
      <c r="F117" s="37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</row>
    <row r="118" spans="4:39" x14ac:dyDescent="0.2">
      <c r="E118" s="43" t="s">
        <v>96</v>
      </c>
      <c r="F118" s="37">
        <f>F49</f>
        <v>0</v>
      </c>
      <c r="H118" s="28">
        <f>H106</f>
        <v>0</v>
      </c>
      <c r="I118" s="28">
        <f>H118</f>
        <v>0</v>
      </c>
      <c r="J118" s="28" t="e">
        <f>I121</f>
        <v>#VALUE!</v>
      </c>
      <c r="K118" s="28" t="e">
        <f t="shared" ref="K118:AM118" si="28">J121</f>
        <v>#VALUE!</v>
      </c>
      <c r="L118" s="28" t="e">
        <f t="shared" si="28"/>
        <v>#VALUE!</v>
      </c>
      <c r="M118" s="28" t="e">
        <f t="shared" si="28"/>
        <v>#VALUE!</v>
      </c>
      <c r="N118" s="28" t="e">
        <f t="shared" si="28"/>
        <v>#VALUE!</v>
      </c>
      <c r="O118" s="28" t="e">
        <f t="shared" si="28"/>
        <v>#VALUE!</v>
      </c>
      <c r="P118" s="28" t="e">
        <f t="shared" si="28"/>
        <v>#VALUE!</v>
      </c>
      <c r="Q118" s="28" t="e">
        <f t="shared" si="28"/>
        <v>#VALUE!</v>
      </c>
      <c r="R118" s="28" t="e">
        <f>Q121</f>
        <v>#VALUE!</v>
      </c>
      <c r="S118" s="28" t="e">
        <f t="shared" si="28"/>
        <v>#VALUE!</v>
      </c>
      <c r="T118" s="28" t="e">
        <f t="shared" si="28"/>
        <v>#VALUE!</v>
      </c>
      <c r="U118" s="28" t="e">
        <f t="shared" si="28"/>
        <v>#VALUE!</v>
      </c>
      <c r="V118" s="28" t="e">
        <f t="shared" si="28"/>
        <v>#VALUE!</v>
      </c>
      <c r="W118" s="28" t="e">
        <f t="shared" si="28"/>
        <v>#VALUE!</v>
      </c>
      <c r="X118" s="28" t="e">
        <f t="shared" si="28"/>
        <v>#VALUE!</v>
      </c>
      <c r="Y118" s="28" t="e">
        <f t="shared" si="28"/>
        <v>#VALUE!</v>
      </c>
      <c r="Z118" s="28" t="e">
        <f t="shared" si="28"/>
        <v>#VALUE!</v>
      </c>
      <c r="AA118" s="28" t="e">
        <f t="shared" si="28"/>
        <v>#VALUE!</v>
      </c>
      <c r="AB118" s="28" t="e">
        <f t="shared" si="28"/>
        <v>#VALUE!</v>
      </c>
      <c r="AC118" s="28" t="e">
        <f t="shared" si="28"/>
        <v>#VALUE!</v>
      </c>
      <c r="AD118" s="28" t="e">
        <f t="shared" si="28"/>
        <v>#VALUE!</v>
      </c>
      <c r="AE118" s="28" t="e">
        <f t="shared" si="28"/>
        <v>#VALUE!</v>
      </c>
      <c r="AF118" s="28" t="e">
        <f t="shared" si="28"/>
        <v>#VALUE!</v>
      </c>
      <c r="AG118" s="28" t="e">
        <f t="shared" si="28"/>
        <v>#VALUE!</v>
      </c>
      <c r="AH118" s="28" t="e">
        <f t="shared" si="28"/>
        <v>#VALUE!</v>
      </c>
      <c r="AI118" s="28" t="e">
        <f t="shared" si="28"/>
        <v>#VALUE!</v>
      </c>
      <c r="AJ118" s="28" t="e">
        <f t="shared" si="28"/>
        <v>#VALUE!</v>
      </c>
      <c r="AK118" s="28" t="e">
        <f t="shared" si="28"/>
        <v>#VALUE!</v>
      </c>
      <c r="AL118" s="28" t="e">
        <f t="shared" si="28"/>
        <v>#VALUE!</v>
      </c>
      <c r="AM118" s="28" t="e">
        <f t="shared" si="28"/>
        <v>#VALUE!</v>
      </c>
    </row>
    <row r="119" spans="4:39" x14ac:dyDescent="0.2">
      <c r="E119" s="2" t="s">
        <v>72</v>
      </c>
      <c r="F119" s="37"/>
      <c r="H119" s="28"/>
      <c r="I119" s="28">
        <f>I118*$F$118</f>
        <v>0</v>
      </c>
      <c r="J119" s="28" t="e">
        <f>J118*$F$118</f>
        <v>#VALUE!</v>
      </c>
      <c r="K119" s="28" t="e">
        <f t="shared" ref="K119:AM119" si="29">K118*$F$118</f>
        <v>#VALUE!</v>
      </c>
      <c r="L119" s="28" t="e">
        <f t="shared" si="29"/>
        <v>#VALUE!</v>
      </c>
      <c r="M119" s="28" t="e">
        <f t="shared" si="29"/>
        <v>#VALUE!</v>
      </c>
      <c r="N119" s="28" t="e">
        <f t="shared" si="29"/>
        <v>#VALUE!</v>
      </c>
      <c r="O119" s="28" t="e">
        <f t="shared" si="29"/>
        <v>#VALUE!</v>
      </c>
      <c r="P119" s="28" t="e">
        <f t="shared" si="29"/>
        <v>#VALUE!</v>
      </c>
      <c r="Q119" s="28" t="e">
        <f t="shared" si="29"/>
        <v>#VALUE!</v>
      </c>
      <c r="R119" s="28" t="e">
        <f t="shared" si="29"/>
        <v>#VALUE!</v>
      </c>
      <c r="S119" s="28" t="e">
        <f t="shared" si="29"/>
        <v>#VALUE!</v>
      </c>
      <c r="T119" s="28" t="e">
        <f t="shared" si="29"/>
        <v>#VALUE!</v>
      </c>
      <c r="U119" s="28" t="e">
        <f t="shared" si="29"/>
        <v>#VALUE!</v>
      </c>
      <c r="V119" s="28" t="e">
        <f t="shared" si="29"/>
        <v>#VALUE!</v>
      </c>
      <c r="W119" s="28" t="e">
        <f t="shared" si="29"/>
        <v>#VALUE!</v>
      </c>
      <c r="X119" s="28" t="e">
        <f t="shared" si="29"/>
        <v>#VALUE!</v>
      </c>
      <c r="Y119" s="28" t="e">
        <f t="shared" si="29"/>
        <v>#VALUE!</v>
      </c>
      <c r="Z119" s="28" t="e">
        <f t="shared" si="29"/>
        <v>#VALUE!</v>
      </c>
      <c r="AA119" s="28" t="e">
        <f t="shared" si="29"/>
        <v>#VALUE!</v>
      </c>
      <c r="AB119" s="28" t="e">
        <f t="shared" si="29"/>
        <v>#VALUE!</v>
      </c>
      <c r="AC119" s="28" t="e">
        <f t="shared" si="29"/>
        <v>#VALUE!</v>
      </c>
      <c r="AD119" s="28" t="e">
        <f t="shared" si="29"/>
        <v>#VALUE!</v>
      </c>
      <c r="AE119" s="28" t="e">
        <f t="shared" si="29"/>
        <v>#VALUE!</v>
      </c>
      <c r="AF119" s="28" t="e">
        <f t="shared" si="29"/>
        <v>#VALUE!</v>
      </c>
      <c r="AG119" s="28" t="e">
        <f t="shared" si="29"/>
        <v>#VALUE!</v>
      </c>
      <c r="AH119" s="28" t="e">
        <f t="shared" si="29"/>
        <v>#VALUE!</v>
      </c>
      <c r="AI119" s="28" t="e">
        <f t="shared" si="29"/>
        <v>#VALUE!</v>
      </c>
      <c r="AJ119" s="28" t="e">
        <f t="shared" si="29"/>
        <v>#VALUE!</v>
      </c>
      <c r="AK119" s="28" t="e">
        <f t="shared" si="29"/>
        <v>#VALUE!</v>
      </c>
      <c r="AL119" s="28" t="e">
        <f t="shared" si="29"/>
        <v>#VALUE!</v>
      </c>
      <c r="AM119" s="28" t="e">
        <f t="shared" si="29"/>
        <v>#VALUE!</v>
      </c>
    </row>
    <row r="120" spans="4:39" x14ac:dyDescent="0.2">
      <c r="E120" s="2" t="s">
        <v>73</v>
      </c>
      <c r="F120" s="37"/>
      <c r="H120" s="28">
        <f>H118</f>
        <v>0</v>
      </c>
      <c r="I120" s="28" t="e">
        <f>(MIN(I106+I116,-SUM(I118:I119)))</f>
        <v>#VALUE!</v>
      </c>
      <c r="J120" s="28" t="e">
        <f>(MIN(J106+J116,-SUM(J118:J119)))</f>
        <v>#VALUE!</v>
      </c>
      <c r="K120" s="28" t="e">
        <f t="shared" ref="K120:AM120" si="30">(MIN(K106+K116,-SUM(K118:K119)))</f>
        <v>#VALUE!</v>
      </c>
      <c r="L120" s="28" t="e">
        <f t="shared" si="30"/>
        <v>#VALUE!</v>
      </c>
      <c r="M120" s="28" t="e">
        <f t="shared" si="30"/>
        <v>#VALUE!</v>
      </c>
      <c r="N120" s="28" t="e">
        <f t="shared" si="30"/>
        <v>#VALUE!</v>
      </c>
      <c r="O120" s="28" t="e">
        <f t="shared" si="30"/>
        <v>#VALUE!</v>
      </c>
      <c r="P120" s="28" t="e">
        <f t="shared" si="30"/>
        <v>#VALUE!</v>
      </c>
      <c r="Q120" s="28" t="e">
        <f t="shared" si="30"/>
        <v>#VALUE!</v>
      </c>
      <c r="R120" s="28" t="e">
        <f>(MIN(R106+R116,-SUM(R118:R119)))</f>
        <v>#VALUE!</v>
      </c>
      <c r="S120" s="28" t="e">
        <f t="shared" si="30"/>
        <v>#VALUE!</v>
      </c>
      <c r="T120" s="28" t="e">
        <f t="shared" si="30"/>
        <v>#VALUE!</v>
      </c>
      <c r="U120" s="28" t="e">
        <f t="shared" si="30"/>
        <v>#VALUE!</v>
      </c>
      <c r="V120" s="28" t="e">
        <f t="shared" si="30"/>
        <v>#VALUE!</v>
      </c>
      <c r="W120" s="28" t="e">
        <f t="shared" si="30"/>
        <v>#VALUE!</v>
      </c>
      <c r="X120" s="28" t="e">
        <f t="shared" si="30"/>
        <v>#VALUE!</v>
      </c>
      <c r="Y120" s="28" t="e">
        <f t="shared" si="30"/>
        <v>#VALUE!</v>
      </c>
      <c r="Z120" s="28" t="e">
        <f t="shared" si="30"/>
        <v>#VALUE!</v>
      </c>
      <c r="AA120" s="28" t="e">
        <f t="shared" si="30"/>
        <v>#VALUE!</v>
      </c>
      <c r="AB120" s="28" t="e">
        <f t="shared" si="30"/>
        <v>#VALUE!</v>
      </c>
      <c r="AC120" s="28" t="e">
        <f t="shared" si="30"/>
        <v>#VALUE!</v>
      </c>
      <c r="AD120" s="28" t="e">
        <f t="shared" si="30"/>
        <v>#VALUE!</v>
      </c>
      <c r="AE120" s="28" t="e">
        <f t="shared" si="30"/>
        <v>#VALUE!</v>
      </c>
      <c r="AF120" s="28" t="e">
        <f t="shared" si="30"/>
        <v>#VALUE!</v>
      </c>
      <c r="AG120" s="28" t="e">
        <f t="shared" si="30"/>
        <v>#VALUE!</v>
      </c>
      <c r="AH120" s="28" t="e">
        <f t="shared" si="30"/>
        <v>#VALUE!</v>
      </c>
      <c r="AI120" s="28" t="e">
        <f t="shared" si="30"/>
        <v>#VALUE!</v>
      </c>
      <c r="AJ120" s="28" t="e">
        <f t="shared" si="30"/>
        <v>#VALUE!</v>
      </c>
      <c r="AK120" s="28" t="e">
        <f t="shared" si="30"/>
        <v>#VALUE!</v>
      </c>
      <c r="AL120" s="28" t="e">
        <f t="shared" si="30"/>
        <v>#VALUE!</v>
      </c>
      <c r="AM120" s="28" t="e">
        <f t="shared" si="30"/>
        <v>#VALUE!</v>
      </c>
    </row>
    <row r="121" spans="4:39" x14ac:dyDescent="0.2">
      <c r="E121" s="61"/>
      <c r="F121" s="37"/>
      <c r="H121" s="28"/>
      <c r="I121" s="28" t="e">
        <f>SUM(I118:I120)</f>
        <v>#VALUE!</v>
      </c>
      <c r="J121" s="28" t="e">
        <f>SUM(J118:J120)</f>
        <v>#VALUE!</v>
      </c>
      <c r="K121" s="28" t="e">
        <f t="shared" ref="K121:AM121" si="31">SUM(K118:K120)</f>
        <v>#VALUE!</v>
      </c>
      <c r="L121" s="28" t="e">
        <f t="shared" si="31"/>
        <v>#VALUE!</v>
      </c>
      <c r="M121" s="28" t="e">
        <f t="shared" si="31"/>
        <v>#VALUE!</v>
      </c>
      <c r="N121" s="28" t="e">
        <f t="shared" si="31"/>
        <v>#VALUE!</v>
      </c>
      <c r="O121" s="28" t="e">
        <f t="shared" si="31"/>
        <v>#VALUE!</v>
      </c>
      <c r="P121" s="28" t="e">
        <f t="shared" si="31"/>
        <v>#VALUE!</v>
      </c>
      <c r="Q121" s="28" t="e">
        <f t="shared" si="31"/>
        <v>#VALUE!</v>
      </c>
      <c r="R121" s="28" t="e">
        <f t="shared" si="31"/>
        <v>#VALUE!</v>
      </c>
      <c r="S121" s="28" t="e">
        <f t="shared" si="31"/>
        <v>#VALUE!</v>
      </c>
      <c r="T121" s="28" t="e">
        <f t="shared" si="31"/>
        <v>#VALUE!</v>
      </c>
      <c r="U121" s="28" t="e">
        <f t="shared" si="31"/>
        <v>#VALUE!</v>
      </c>
      <c r="V121" s="28" t="e">
        <f t="shared" si="31"/>
        <v>#VALUE!</v>
      </c>
      <c r="W121" s="28" t="e">
        <f t="shared" si="31"/>
        <v>#VALUE!</v>
      </c>
      <c r="X121" s="28" t="e">
        <f t="shared" si="31"/>
        <v>#VALUE!</v>
      </c>
      <c r="Y121" s="28" t="e">
        <f t="shared" si="31"/>
        <v>#VALUE!</v>
      </c>
      <c r="Z121" s="28" t="e">
        <f t="shared" si="31"/>
        <v>#VALUE!</v>
      </c>
      <c r="AA121" s="28" t="e">
        <f t="shared" si="31"/>
        <v>#VALUE!</v>
      </c>
      <c r="AB121" s="28" t="e">
        <f t="shared" si="31"/>
        <v>#VALUE!</v>
      </c>
      <c r="AC121" s="28" t="e">
        <f t="shared" si="31"/>
        <v>#VALUE!</v>
      </c>
      <c r="AD121" s="28" t="e">
        <f t="shared" si="31"/>
        <v>#VALUE!</v>
      </c>
      <c r="AE121" s="28" t="e">
        <f t="shared" si="31"/>
        <v>#VALUE!</v>
      </c>
      <c r="AF121" s="28" t="e">
        <f t="shared" si="31"/>
        <v>#VALUE!</v>
      </c>
      <c r="AG121" s="28" t="e">
        <f t="shared" si="31"/>
        <v>#VALUE!</v>
      </c>
      <c r="AH121" s="28" t="e">
        <f t="shared" si="31"/>
        <v>#VALUE!</v>
      </c>
      <c r="AI121" s="28" t="e">
        <f t="shared" si="31"/>
        <v>#VALUE!</v>
      </c>
      <c r="AJ121" s="28" t="e">
        <f t="shared" si="31"/>
        <v>#VALUE!</v>
      </c>
      <c r="AK121" s="28" t="e">
        <f t="shared" si="31"/>
        <v>#VALUE!</v>
      </c>
      <c r="AL121" s="28" t="e">
        <f t="shared" si="31"/>
        <v>#VALUE!</v>
      </c>
      <c r="AM121" s="28" t="e">
        <f t="shared" si="31"/>
        <v>#VALUE!</v>
      </c>
    </row>
    <row r="122" spans="4:39" x14ac:dyDescent="0.2">
      <c r="E122" s="61" t="s">
        <v>74</v>
      </c>
      <c r="F122" s="37"/>
      <c r="H122" s="28"/>
      <c r="I122" s="28" t="e">
        <f>SUM(I106,I116)-I120</f>
        <v>#VALUE!</v>
      </c>
      <c r="J122" s="28" t="e">
        <f t="shared" ref="J122:AM122" si="32">SUM(J106,J116)-J120</f>
        <v>#VALUE!</v>
      </c>
      <c r="K122" s="28" t="e">
        <f t="shared" si="32"/>
        <v>#VALUE!</v>
      </c>
      <c r="L122" s="28" t="e">
        <f t="shared" si="32"/>
        <v>#VALUE!</v>
      </c>
      <c r="M122" s="28" t="e">
        <f t="shared" si="32"/>
        <v>#VALUE!</v>
      </c>
      <c r="N122" s="28" t="e">
        <f t="shared" si="32"/>
        <v>#VALUE!</v>
      </c>
      <c r="O122" s="28" t="e">
        <f t="shared" si="32"/>
        <v>#VALUE!</v>
      </c>
      <c r="P122" s="28" t="e">
        <f t="shared" si="32"/>
        <v>#VALUE!</v>
      </c>
      <c r="Q122" s="28" t="e">
        <f t="shared" si="32"/>
        <v>#VALUE!</v>
      </c>
      <c r="R122" s="28" t="e">
        <f t="shared" si="32"/>
        <v>#VALUE!</v>
      </c>
      <c r="S122" s="28" t="e">
        <f t="shared" si="32"/>
        <v>#VALUE!</v>
      </c>
      <c r="T122" s="28" t="e">
        <f t="shared" si="32"/>
        <v>#VALUE!</v>
      </c>
      <c r="U122" s="28" t="e">
        <f t="shared" si="32"/>
        <v>#VALUE!</v>
      </c>
      <c r="V122" s="28" t="e">
        <f t="shared" si="32"/>
        <v>#VALUE!</v>
      </c>
      <c r="W122" s="28" t="e">
        <f t="shared" si="32"/>
        <v>#VALUE!</v>
      </c>
      <c r="X122" s="28" t="e">
        <f t="shared" si="32"/>
        <v>#VALUE!</v>
      </c>
      <c r="Y122" s="28" t="e">
        <f t="shared" si="32"/>
        <v>#VALUE!</v>
      </c>
      <c r="Z122" s="28" t="e">
        <f t="shared" si="32"/>
        <v>#VALUE!</v>
      </c>
      <c r="AA122" s="28" t="e">
        <f t="shared" si="32"/>
        <v>#VALUE!</v>
      </c>
      <c r="AB122" s="28" t="e">
        <f t="shared" si="32"/>
        <v>#VALUE!</v>
      </c>
      <c r="AC122" s="28" t="e">
        <f t="shared" si="32"/>
        <v>#VALUE!</v>
      </c>
      <c r="AD122" s="28" t="e">
        <f t="shared" si="32"/>
        <v>#VALUE!</v>
      </c>
      <c r="AE122" s="28" t="e">
        <f t="shared" si="32"/>
        <v>#VALUE!</v>
      </c>
      <c r="AF122" s="28" t="e">
        <f t="shared" si="32"/>
        <v>#VALUE!</v>
      </c>
      <c r="AG122" s="28" t="e">
        <f t="shared" si="32"/>
        <v>#VALUE!</v>
      </c>
      <c r="AH122" s="28" t="e">
        <f t="shared" si="32"/>
        <v>#VALUE!</v>
      </c>
      <c r="AI122" s="28" t="e">
        <f t="shared" si="32"/>
        <v>#VALUE!</v>
      </c>
      <c r="AJ122" s="28" t="e">
        <f t="shared" si="32"/>
        <v>#VALUE!</v>
      </c>
      <c r="AK122" s="28" t="e">
        <f t="shared" si="32"/>
        <v>#VALUE!</v>
      </c>
      <c r="AL122" s="28" t="e">
        <f t="shared" si="32"/>
        <v>#VALUE!</v>
      </c>
      <c r="AM122" s="28" t="e">
        <f t="shared" si="32"/>
        <v>#VALUE!</v>
      </c>
    </row>
    <row r="123" spans="4:39" x14ac:dyDescent="0.2">
      <c r="F123" s="3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</row>
    <row r="124" spans="4:39" x14ac:dyDescent="0.2">
      <c r="D124" s="60"/>
      <c r="E124" s="21" t="s">
        <v>48</v>
      </c>
      <c r="F124" s="37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</row>
    <row r="125" spans="4:39" x14ac:dyDescent="0.2">
      <c r="D125" s="62"/>
      <c r="E125" s="2" t="s">
        <v>71</v>
      </c>
      <c r="F125" s="26"/>
      <c r="H125" s="28">
        <f>H105</f>
        <v>0</v>
      </c>
      <c r="I125" s="28" t="e">
        <f>SUM(I122,I115,I105)</f>
        <v>#VALUE!</v>
      </c>
      <c r="J125" s="28" t="e">
        <f t="shared" ref="J125:AM125" si="33">SUM(J122,J115,J105)</f>
        <v>#VALUE!</v>
      </c>
      <c r="K125" s="28" t="e">
        <f t="shared" si="33"/>
        <v>#VALUE!</v>
      </c>
      <c r="L125" s="28" t="e">
        <f t="shared" si="33"/>
        <v>#VALUE!</v>
      </c>
      <c r="M125" s="28" t="e">
        <f t="shared" si="33"/>
        <v>#VALUE!</v>
      </c>
      <c r="N125" s="28" t="e">
        <f t="shared" si="33"/>
        <v>#VALUE!</v>
      </c>
      <c r="O125" s="28" t="e">
        <f t="shared" si="33"/>
        <v>#VALUE!</v>
      </c>
      <c r="P125" s="28" t="e">
        <f t="shared" si="33"/>
        <v>#VALUE!</v>
      </c>
      <c r="Q125" s="28" t="e">
        <f t="shared" si="33"/>
        <v>#VALUE!</v>
      </c>
      <c r="R125" s="28" t="e">
        <f t="shared" si="33"/>
        <v>#VALUE!</v>
      </c>
      <c r="S125" s="28" t="e">
        <f t="shared" si="33"/>
        <v>#VALUE!</v>
      </c>
      <c r="T125" s="28" t="e">
        <f t="shared" si="33"/>
        <v>#VALUE!</v>
      </c>
      <c r="U125" s="28" t="e">
        <f t="shared" si="33"/>
        <v>#VALUE!</v>
      </c>
      <c r="V125" s="28" t="e">
        <f t="shared" si="33"/>
        <v>#VALUE!</v>
      </c>
      <c r="W125" s="28" t="e">
        <f t="shared" si="33"/>
        <v>#VALUE!</v>
      </c>
      <c r="X125" s="28" t="e">
        <f t="shared" si="33"/>
        <v>#VALUE!</v>
      </c>
      <c r="Y125" s="28" t="e">
        <f t="shared" si="33"/>
        <v>#VALUE!</v>
      </c>
      <c r="Z125" s="28" t="e">
        <f t="shared" si="33"/>
        <v>#VALUE!</v>
      </c>
      <c r="AA125" s="28" t="e">
        <f t="shared" si="33"/>
        <v>#VALUE!</v>
      </c>
      <c r="AB125" s="28" t="e">
        <f t="shared" si="33"/>
        <v>#VALUE!</v>
      </c>
      <c r="AC125" s="28" t="e">
        <f t="shared" si="33"/>
        <v>#VALUE!</v>
      </c>
      <c r="AD125" s="28" t="e">
        <f t="shared" si="33"/>
        <v>#VALUE!</v>
      </c>
      <c r="AE125" s="28" t="e">
        <f t="shared" si="33"/>
        <v>#VALUE!</v>
      </c>
      <c r="AF125" s="28" t="e">
        <f t="shared" si="33"/>
        <v>#VALUE!</v>
      </c>
      <c r="AG125" s="28" t="e">
        <f t="shared" si="33"/>
        <v>#VALUE!</v>
      </c>
      <c r="AH125" s="28" t="e">
        <f t="shared" si="33"/>
        <v>#VALUE!</v>
      </c>
      <c r="AI125" s="28" t="e">
        <f t="shared" si="33"/>
        <v>#VALUE!</v>
      </c>
      <c r="AJ125" s="28" t="e">
        <f t="shared" si="33"/>
        <v>#VALUE!</v>
      </c>
      <c r="AK125" s="28" t="e">
        <f t="shared" si="33"/>
        <v>#VALUE!</v>
      </c>
      <c r="AL125" s="28" t="e">
        <f t="shared" si="33"/>
        <v>#VALUE!</v>
      </c>
      <c r="AM125" s="28" t="e">
        <f t="shared" si="33"/>
        <v>#VALUE!</v>
      </c>
    </row>
    <row r="126" spans="4:39" x14ac:dyDescent="0.2">
      <c r="E126" s="2" t="str">
        <f>E116</f>
        <v>Fund Equity Investment</v>
      </c>
      <c r="F126" s="26"/>
      <c r="H126" s="28">
        <f>H120</f>
        <v>0</v>
      </c>
      <c r="I126" s="28" t="e">
        <f>I120</f>
        <v>#VALUE!</v>
      </c>
      <c r="J126" s="28" t="e">
        <f>J120</f>
        <v>#VALUE!</v>
      </c>
      <c r="K126" s="28" t="e">
        <f t="shared" ref="K126:AM126" si="34">K120</f>
        <v>#VALUE!</v>
      </c>
      <c r="L126" s="28" t="e">
        <f t="shared" si="34"/>
        <v>#VALUE!</v>
      </c>
      <c r="M126" s="28" t="e">
        <f t="shared" si="34"/>
        <v>#VALUE!</v>
      </c>
      <c r="N126" s="28" t="e">
        <f t="shared" si="34"/>
        <v>#VALUE!</v>
      </c>
      <c r="O126" s="28" t="e">
        <f t="shared" si="34"/>
        <v>#VALUE!</v>
      </c>
      <c r="P126" s="28" t="e">
        <f t="shared" si="34"/>
        <v>#VALUE!</v>
      </c>
      <c r="Q126" s="28" t="e">
        <f t="shared" si="34"/>
        <v>#VALUE!</v>
      </c>
      <c r="R126" s="28" t="e">
        <f t="shared" si="34"/>
        <v>#VALUE!</v>
      </c>
      <c r="S126" s="28" t="e">
        <f t="shared" si="34"/>
        <v>#VALUE!</v>
      </c>
      <c r="T126" s="28" t="e">
        <f t="shared" si="34"/>
        <v>#VALUE!</v>
      </c>
      <c r="U126" s="28" t="e">
        <f t="shared" si="34"/>
        <v>#VALUE!</v>
      </c>
      <c r="V126" s="28" t="e">
        <f t="shared" si="34"/>
        <v>#VALUE!</v>
      </c>
      <c r="W126" s="28" t="e">
        <f t="shared" si="34"/>
        <v>#VALUE!</v>
      </c>
      <c r="X126" s="28" t="e">
        <f t="shared" si="34"/>
        <v>#VALUE!</v>
      </c>
      <c r="Y126" s="28" t="e">
        <f t="shared" si="34"/>
        <v>#VALUE!</v>
      </c>
      <c r="Z126" s="28" t="e">
        <f t="shared" si="34"/>
        <v>#VALUE!</v>
      </c>
      <c r="AA126" s="28" t="e">
        <f t="shared" si="34"/>
        <v>#VALUE!</v>
      </c>
      <c r="AB126" s="28" t="e">
        <f t="shared" si="34"/>
        <v>#VALUE!</v>
      </c>
      <c r="AC126" s="28" t="e">
        <f t="shared" si="34"/>
        <v>#VALUE!</v>
      </c>
      <c r="AD126" s="28" t="e">
        <f t="shared" si="34"/>
        <v>#VALUE!</v>
      </c>
      <c r="AE126" s="28" t="e">
        <f t="shared" si="34"/>
        <v>#VALUE!</v>
      </c>
      <c r="AF126" s="28" t="e">
        <f t="shared" si="34"/>
        <v>#VALUE!</v>
      </c>
      <c r="AG126" s="28" t="e">
        <f t="shared" si="34"/>
        <v>#VALUE!</v>
      </c>
      <c r="AH126" s="28" t="e">
        <f t="shared" si="34"/>
        <v>#VALUE!</v>
      </c>
      <c r="AI126" s="28" t="e">
        <f t="shared" si="34"/>
        <v>#VALUE!</v>
      </c>
      <c r="AJ126" s="28" t="e">
        <f t="shared" si="34"/>
        <v>#VALUE!</v>
      </c>
      <c r="AK126" s="28" t="e">
        <f t="shared" si="34"/>
        <v>#VALUE!</v>
      </c>
      <c r="AL126" s="28" t="e">
        <f t="shared" si="34"/>
        <v>#VALUE!</v>
      </c>
      <c r="AM126" s="28" t="e">
        <f t="shared" si="34"/>
        <v>#VALUE!</v>
      </c>
    </row>
    <row r="127" spans="4:39" x14ac:dyDescent="0.2">
      <c r="F127" s="23"/>
      <c r="H127" s="28"/>
      <c r="I127" s="3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</row>
    <row r="128" spans="4:39" x14ac:dyDescent="0.2">
      <c r="E128" s="34"/>
      <c r="F128" s="35" t="s">
        <v>45</v>
      </c>
      <c r="G128" s="63" t="s">
        <v>1</v>
      </c>
      <c r="H128" s="36" t="s">
        <v>75</v>
      </c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</row>
    <row r="129" spans="5:39" x14ac:dyDescent="0.2">
      <c r="E129" s="32" t="str">
        <f>E125</f>
        <v>Developer Equity</v>
      </c>
      <c r="F129" s="111">
        <f>IFERROR(NPV($F$53,H125:AM125),0)</f>
        <v>0</v>
      </c>
      <c r="G129" s="113" t="str">
        <f>IFERROR(IRR(H125:AM125),"")</f>
        <v/>
      </c>
      <c r="H129" s="114" t="e">
        <f>-I125/H125</f>
        <v>#VALUE!</v>
      </c>
      <c r="I129" s="40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</row>
    <row r="130" spans="5:39" x14ac:dyDescent="0.2">
      <c r="E130" s="32" t="str">
        <f>E126</f>
        <v>Fund Equity Investment</v>
      </c>
      <c r="F130" s="111" t="e">
        <f>NPV($F$53,H126:AM126)</f>
        <v>#VALUE!</v>
      </c>
      <c r="G130" s="75" t="str">
        <f>IFERROR(IRR(H126:AM126),"")</f>
        <v/>
      </c>
      <c r="H130" s="66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</row>
    <row r="131" spans="5:39" x14ac:dyDescent="0.2">
      <c r="E131" s="33" t="s">
        <v>56</v>
      </c>
      <c r="F131" s="112">
        <f>NPV(F53,H99:AM99)</f>
        <v>0</v>
      </c>
      <c r="G131" s="76" t="str">
        <f>IFERROR(IRR(H99:AM99),"")</f>
        <v/>
      </c>
      <c r="H131" s="64" t="str">
        <f>IFERROR(F131/H93,"")</f>
        <v/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</row>
    <row r="132" spans="5:39" x14ac:dyDescent="0.2">
      <c r="F132" s="23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</row>
  </sheetData>
  <dataValidations count="1">
    <dataValidation type="list" allowBlank="1" showInputMessage="1" showErrorMessage="1" sqref="F58" xr:uid="{94B6C8CD-C0DA-45AA-B466-D70554E5611C}">
      <formula1>"Sale,Refinance"</formula1>
    </dataValidation>
  </dataValidation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B51E-649F-4448-8448-01C303A0592F}">
  <dimension ref="C2:H56"/>
  <sheetViews>
    <sheetView showGridLines="0" zoomScale="90" zoomScaleNormal="9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3" sqref="B13"/>
    </sheetView>
  </sheetViews>
  <sheetFormatPr defaultColWidth="9.140625" defaultRowHeight="14.25" x14ac:dyDescent="0.2"/>
  <cols>
    <col min="1" max="2" width="2.7109375" style="2" customWidth="1"/>
    <col min="3" max="3" width="54.5703125" style="2" bestFit="1" customWidth="1"/>
    <col min="4" max="8" width="18.7109375" style="2" customWidth="1"/>
    <col min="9" max="16384" width="9.140625" style="2"/>
  </cols>
  <sheetData>
    <row r="2" spans="3:8" ht="20.25" x14ac:dyDescent="0.3">
      <c r="C2" s="77" t="s">
        <v>102</v>
      </c>
      <c r="D2" s="1"/>
    </row>
    <row r="3" spans="3:8" ht="18.75" x14ac:dyDescent="0.3">
      <c r="C3" s="119" t="s">
        <v>116</v>
      </c>
      <c r="D3" s="1"/>
    </row>
    <row r="4" spans="3:8" x14ac:dyDescent="0.2">
      <c r="C4" s="4" t="s">
        <v>20</v>
      </c>
      <c r="D4" s="5"/>
      <c r="F4" s="3"/>
      <c r="G4" s="4"/>
      <c r="H4" s="3"/>
    </row>
    <row r="5" spans="3:8" x14ac:dyDescent="0.2">
      <c r="C5" s="5"/>
      <c r="D5" s="5"/>
      <c r="F5" s="3"/>
      <c r="G5" s="4"/>
      <c r="H5" s="3"/>
    </row>
    <row r="6" spans="3:8" x14ac:dyDescent="0.2">
      <c r="C6" s="6" t="s">
        <v>21</v>
      </c>
      <c r="D6" s="5"/>
      <c r="F6" s="3"/>
      <c r="G6" s="4"/>
      <c r="H6" s="3"/>
    </row>
    <row r="7" spans="3:8" x14ac:dyDescent="0.2">
      <c r="C7" s="7" t="s">
        <v>22</v>
      </c>
      <c r="D7" s="8" t="s">
        <v>23</v>
      </c>
      <c r="G7" s="4"/>
      <c r="H7" s="3"/>
    </row>
    <row r="8" spans="3:8" x14ac:dyDescent="0.2">
      <c r="C8" s="3" t="s">
        <v>24</v>
      </c>
      <c r="D8" s="15">
        <f>'1 - Cashflows and Inputs'!H28</f>
        <v>0</v>
      </c>
      <c r="E8" s="116" t="s">
        <v>114</v>
      </c>
      <c r="F8" s="20"/>
    </row>
    <row r="9" spans="3:8" x14ac:dyDescent="0.2">
      <c r="C9" s="3" t="s">
        <v>25</v>
      </c>
      <c r="D9" s="117">
        <f>'1 - Cashflows and Inputs'!F24</f>
        <v>0</v>
      </c>
      <c r="E9" s="116" t="s">
        <v>114</v>
      </c>
    </row>
    <row r="10" spans="3:8" x14ac:dyDescent="0.2">
      <c r="C10" s="3" t="s">
        <v>26</v>
      </c>
      <c r="D10" s="3">
        <f>'1 - Cashflows and Inputs'!F23</f>
        <v>0</v>
      </c>
      <c r="E10" s="116" t="s">
        <v>114</v>
      </c>
    </row>
    <row r="11" spans="3:8" x14ac:dyDescent="0.2">
      <c r="C11" s="3" t="s">
        <v>27</v>
      </c>
      <c r="D11" s="9" t="s">
        <v>28</v>
      </c>
      <c r="E11" s="116"/>
    </row>
    <row r="12" spans="3:8" x14ac:dyDescent="0.2">
      <c r="C12" s="10" t="s">
        <v>29</v>
      </c>
      <c r="D12" s="118" t="str">
        <f>IFERROR(PMT(D9,D10,-D8),"")</f>
        <v/>
      </c>
    </row>
    <row r="13" spans="3:8" x14ac:dyDescent="0.2">
      <c r="C13" s="1"/>
      <c r="D13" s="1"/>
    </row>
    <row r="14" spans="3:8" x14ac:dyDescent="0.2">
      <c r="C14" s="1"/>
      <c r="D14" s="1"/>
    </row>
    <row r="15" spans="3:8" x14ac:dyDescent="0.2">
      <c r="C15" s="6" t="s">
        <v>30</v>
      </c>
      <c r="D15" s="1"/>
    </row>
    <row r="16" spans="3:8" x14ac:dyDescent="0.2">
      <c r="C16" s="12" t="s">
        <v>0</v>
      </c>
      <c r="D16" s="8" t="s">
        <v>31</v>
      </c>
      <c r="E16" s="8" t="s">
        <v>29</v>
      </c>
      <c r="F16" s="8" t="s">
        <v>32</v>
      </c>
      <c r="G16" s="8" t="s">
        <v>33</v>
      </c>
      <c r="H16" s="8" t="s">
        <v>34</v>
      </c>
    </row>
    <row r="17" spans="3:8" x14ac:dyDescent="0.2">
      <c r="C17" s="13">
        <v>1</v>
      </c>
      <c r="D17" s="14">
        <f>D8</f>
        <v>0</v>
      </c>
      <c r="E17" s="15" t="str">
        <f t="shared" ref="E17:E56" si="0">D$12</f>
        <v/>
      </c>
      <c r="F17" s="16">
        <f>D8*D9</f>
        <v>0</v>
      </c>
      <c r="G17" s="16" t="e">
        <f t="shared" ref="G17:G56" si="1">E17-F17</f>
        <v>#VALUE!</v>
      </c>
      <c r="H17" s="16" t="e">
        <f t="shared" ref="H17:H56" si="2">D17-G17</f>
        <v>#VALUE!</v>
      </c>
    </row>
    <row r="18" spans="3:8" x14ac:dyDescent="0.2">
      <c r="C18" s="13">
        <v>2</v>
      </c>
      <c r="D18" s="14" t="e">
        <f t="shared" ref="D18:D56" si="3">H17</f>
        <v>#VALUE!</v>
      </c>
      <c r="E18" s="15" t="str">
        <f t="shared" si="0"/>
        <v/>
      </c>
      <c r="F18" s="16" t="e">
        <f t="shared" ref="F18:F56" si="4">$D$9*D18</f>
        <v>#VALUE!</v>
      </c>
      <c r="G18" s="16" t="e">
        <f t="shared" si="1"/>
        <v>#VALUE!</v>
      </c>
      <c r="H18" s="16" t="e">
        <f t="shared" si="2"/>
        <v>#VALUE!</v>
      </c>
    </row>
    <row r="19" spans="3:8" x14ac:dyDescent="0.2">
      <c r="C19" s="13">
        <v>3</v>
      </c>
      <c r="D19" s="14" t="e">
        <f t="shared" si="3"/>
        <v>#VALUE!</v>
      </c>
      <c r="E19" s="15" t="str">
        <f t="shared" si="0"/>
        <v/>
      </c>
      <c r="F19" s="16" t="e">
        <f t="shared" si="4"/>
        <v>#VALUE!</v>
      </c>
      <c r="G19" s="16" t="e">
        <f t="shared" si="1"/>
        <v>#VALUE!</v>
      </c>
      <c r="H19" s="16" t="e">
        <f t="shared" si="2"/>
        <v>#VALUE!</v>
      </c>
    </row>
    <row r="20" spans="3:8" x14ac:dyDescent="0.2">
      <c r="C20" s="13">
        <v>4</v>
      </c>
      <c r="D20" s="14" t="e">
        <f t="shared" si="3"/>
        <v>#VALUE!</v>
      </c>
      <c r="E20" s="15" t="str">
        <f t="shared" si="0"/>
        <v/>
      </c>
      <c r="F20" s="16" t="e">
        <f t="shared" si="4"/>
        <v>#VALUE!</v>
      </c>
      <c r="G20" s="16" t="e">
        <f t="shared" si="1"/>
        <v>#VALUE!</v>
      </c>
      <c r="H20" s="16" t="e">
        <f t="shared" si="2"/>
        <v>#VALUE!</v>
      </c>
    </row>
    <row r="21" spans="3:8" x14ac:dyDescent="0.2">
      <c r="C21" s="13">
        <v>5</v>
      </c>
      <c r="D21" s="14" t="e">
        <f t="shared" si="3"/>
        <v>#VALUE!</v>
      </c>
      <c r="E21" s="15" t="str">
        <f t="shared" si="0"/>
        <v/>
      </c>
      <c r="F21" s="16" t="e">
        <f t="shared" si="4"/>
        <v>#VALUE!</v>
      </c>
      <c r="G21" s="16" t="e">
        <f t="shared" si="1"/>
        <v>#VALUE!</v>
      </c>
      <c r="H21" s="16" t="e">
        <f t="shared" si="2"/>
        <v>#VALUE!</v>
      </c>
    </row>
    <row r="22" spans="3:8" x14ac:dyDescent="0.2">
      <c r="C22" s="13">
        <v>6</v>
      </c>
      <c r="D22" s="14" t="e">
        <f t="shared" si="3"/>
        <v>#VALUE!</v>
      </c>
      <c r="E22" s="15" t="str">
        <f t="shared" si="0"/>
        <v/>
      </c>
      <c r="F22" s="16" t="e">
        <f t="shared" si="4"/>
        <v>#VALUE!</v>
      </c>
      <c r="G22" s="16" t="e">
        <f t="shared" si="1"/>
        <v>#VALUE!</v>
      </c>
      <c r="H22" s="16" t="e">
        <f t="shared" si="2"/>
        <v>#VALUE!</v>
      </c>
    </row>
    <row r="23" spans="3:8" x14ac:dyDescent="0.2">
      <c r="C23" s="13">
        <v>7</v>
      </c>
      <c r="D23" s="14" t="e">
        <f t="shared" si="3"/>
        <v>#VALUE!</v>
      </c>
      <c r="E23" s="15" t="str">
        <f t="shared" si="0"/>
        <v/>
      </c>
      <c r="F23" s="16" t="e">
        <f t="shared" si="4"/>
        <v>#VALUE!</v>
      </c>
      <c r="G23" s="16" t="e">
        <f t="shared" si="1"/>
        <v>#VALUE!</v>
      </c>
      <c r="H23" s="16" t="e">
        <f t="shared" si="2"/>
        <v>#VALUE!</v>
      </c>
    </row>
    <row r="24" spans="3:8" x14ac:dyDescent="0.2">
      <c r="C24" s="13">
        <v>8</v>
      </c>
      <c r="D24" s="14" t="e">
        <f t="shared" si="3"/>
        <v>#VALUE!</v>
      </c>
      <c r="E24" s="15" t="str">
        <f t="shared" si="0"/>
        <v/>
      </c>
      <c r="F24" s="16" t="e">
        <f t="shared" si="4"/>
        <v>#VALUE!</v>
      </c>
      <c r="G24" s="16" t="e">
        <f t="shared" si="1"/>
        <v>#VALUE!</v>
      </c>
      <c r="H24" s="16" t="e">
        <f t="shared" si="2"/>
        <v>#VALUE!</v>
      </c>
    </row>
    <row r="25" spans="3:8" x14ac:dyDescent="0.2">
      <c r="C25" s="13">
        <v>9</v>
      </c>
      <c r="D25" s="14" t="e">
        <f t="shared" si="3"/>
        <v>#VALUE!</v>
      </c>
      <c r="E25" s="15" t="str">
        <f t="shared" si="0"/>
        <v/>
      </c>
      <c r="F25" s="16" t="e">
        <f t="shared" si="4"/>
        <v>#VALUE!</v>
      </c>
      <c r="G25" s="16" t="e">
        <f t="shared" si="1"/>
        <v>#VALUE!</v>
      </c>
      <c r="H25" s="16" t="e">
        <f t="shared" si="2"/>
        <v>#VALUE!</v>
      </c>
    </row>
    <row r="26" spans="3:8" x14ac:dyDescent="0.2">
      <c r="C26" s="13">
        <v>10</v>
      </c>
      <c r="D26" s="14" t="e">
        <f t="shared" si="3"/>
        <v>#VALUE!</v>
      </c>
      <c r="E26" s="15" t="str">
        <f t="shared" si="0"/>
        <v/>
      </c>
      <c r="F26" s="16" t="e">
        <f t="shared" si="4"/>
        <v>#VALUE!</v>
      </c>
      <c r="G26" s="16" t="e">
        <f t="shared" si="1"/>
        <v>#VALUE!</v>
      </c>
      <c r="H26" s="16" t="e">
        <f t="shared" si="2"/>
        <v>#VALUE!</v>
      </c>
    </row>
    <row r="27" spans="3:8" x14ac:dyDescent="0.2">
      <c r="C27" s="13">
        <v>11</v>
      </c>
      <c r="D27" s="14" t="e">
        <f t="shared" si="3"/>
        <v>#VALUE!</v>
      </c>
      <c r="E27" s="15" t="str">
        <f t="shared" si="0"/>
        <v/>
      </c>
      <c r="F27" s="16" t="e">
        <f t="shared" si="4"/>
        <v>#VALUE!</v>
      </c>
      <c r="G27" s="16" t="e">
        <f t="shared" si="1"/>
        <v>#VALUE!</v>
      </c>
      <c r="H27" s="16" t="e">
        <f t="shared" si="2"/>
        <v>#VALUE!</v>
      </c>
    </row>
    <row r="28" spans="3:8" x14ac:dyDescent="0.2">
      <c r="C28" s="13">
        <v>12</v>
      </c>
      <c r="D28" s="14" t="e">
        <f t="shared" si="3"/>
        <v>#VALUE!</v>
      </c>
      <c r="E28" s="15" t="str">
        <f t="shared" si="0"/>
        <v/>
      </c>
      <c r="F28" s="16" t="e">
        <f t="shared" si="4"/>
        <v>#VALUE!</v>
      </c>
      <c r="G28" s="16" t="e">
        <f t="shared" si="1"/>
        <v>#VALUE!</v>
      </c>
      <c r="H28" s="16" t="e">
        <f t="shared" si="2"/>
        <v>#VALUE!</v>
      </c>
    </row>
    <row r="29" spans="3:8" x14ac:dyDescent="0.2">
      <c r="C29" s="13">
        <v>13</v>
      </c>
      <c r="D29" s="14" t="e">
        <f t="shared" si="3"/>
        <v>#VALUE!</v>
      </c>
      <c r="E29" s="15" t="str">
        <f t="shared" si="0"/>
        <v/>
      </c>
      <c r="F29" s="16" t="e">
        <f t="shared" si="4"/>
        <v>#VALUE!</v>
      </c>
      <c r="G29" s="16" t="e">
        <f t="shared" si="1"/>
        <v>#VALUE!</v>
      </c>
      <c r="H29" s="16" t="e">
        <f t="shared" si="2"/>
        <v>#VALUE!</v>
      </c>
    </row>
    <row r="30" spans="3:8" x14ac:dyDescent="0.2">
      <c r="C30" s="13">
        <v>14</v>
      </c>
      <c r="D30" s="14" t="e">
        <f t="shared" si="3"/>
        <v>#VALUE!</v>
      </c>
      <c r="E30" s="15" t="str">
        <f t="shared" si="0"/>
        <v/>
      </c>
      <c r="F30" s="16" t="e">
        <f t="shared" si="4"/>
        <v>#VALUE!</v>
      </c>
      <c r="G30" s="16" t="e">
        <f t="shared" si="1"/>
        <v>#VALUE!</v>
      </c>
      <c r="H30" s="16" t="e">
        <f t="shared" si="2"/>
        <v>#VALUE!</v>
      </c>
    </row>
    <row r="31" spans="3:8" x14ac:dyDescent="0.2">
      <c r="C31" s="13">
        <v>15</v>
      </c>
      <c r="D31" s="14" t="e">
        <f t="shared" si="3"/>
        <v>#VALUE!</v>
      </c>
      <c r="E31" s="15" t="str">
        <f t="shared" si="0"/>
        <v/>
      </c>
      <c r="F31" s="16" t="e">
        <f t="shared" si="4"/>
        <v>#VALUE!</v>
      </c>
      <c r="G31" s="16" t="e">
        <f t="shared" si="1"/>
        <v>#VALUE!</v>
      </c>
      <c r="H31" s="16" t="e">
        <f t="shared" si="2"/>
        <v>#VALUE!</v>
      </c>
    </row>
    <row r="32" spans="3:8" x14ac:dyDescent="0.2">
      <c r="C32" s="13">
        <v>16</v>
      </c>
      <c r="D32" s="14" t="e">
        <f t="shared" si="3"/>
        <v>#VALUE!</v>
      </c>
      <c r="E32" s="15" t="str">
        <f t="shared" si="0"/>
        <v/>
      </c>
      <c r="F32" s="16" t="e">
        <f t="shared" si="4"/>
        <v>#VALUE!</v>
      </c>
      <c r="G32" s="16" t="e">
        <f t="shared" si="1"/>
        <v>#VALUE!</v>
      </c>
      <c r="H32" s="16" t="e">
        <f t="shared" si="2"/>
        <v>#VALUE!</v>
      </c>
    </row>
    <row r="33" spans="3:8" x14ac:dyDescent="0.2">
      <c r="C33" s="13">
        <v>17</v>
      </c>
      <c r="D33" s="14" t="e">
        <f t="shared" si="3"/>
        <v>#VALUE!</v>
      </c>
      <c r="E33" s="15" t="str">
        <f t="shared" si="0"/>
        <v/>
      </c>
      <c r="F33" s="16" t="e">
        <f t="shared" si="4"/>
        <v>#VALUE!</v>
      </c>
      <c r="G33" s="16" t="e">
        <f t="shared" si="1"/>
        <v>#VALUE!</v>
      </c>
      <c r="H33" s="16" t="e">
        <f t="shared" si="2"/>
        <v>#VALUE!</v>
      </c>
    </row>
    <row r="34" spans="3:8" x14ac:dyDescent="0.2">
      <c r="C34" s="13">
        <v>18</v>
      </c>
      <c r="D34" s="14" t="e">
        <f t="shared" si="3"/>
        <v>#VALUE!</v>
      </c>
      <c r="E34" s="15" t="str">
        <f t="shared" si="0"/>
        <v/>
      </c>
      <c r="F34" s="16" t="e">
        <f t="shared" si="4"/>
        <v>#VALUE!</v>
      </c>
      <c r="G34" s="16" t="e">
        <f t="shared" si="1"/>
        <v>#VALUE!</v>
      </c>
      <c r="H34" s="16" t="e">
        <f t="shared" si="2"/>
        <v>#VALUE!</v>
      </c>
    </row>
    <row r="35" spans="3:8" x14ac:dyDescent="0.2">
      <c r="C35" s="13">
        <v>19</v>
      </c>
      <c r="D35" s="14" t="e">
        <f t="shared" si="3"/>
        <v>#VALUE!</v>
      </c>
      <c r="E35" s="15" t="str">
        <f t="shared" si="0"/>
        <v/>
      </c>
      <c r="F35" s="16" t="e">
        <f t="shared" si="4"/>
        <v>#VALUE!</v>
      </c>
      <c r="G35" s="16" t="e">
        <f t="shared" si="1"/>
        <v>#VALUE!</v>
      </c>
      <c r="H35" s="16" t="e">
        <f t="shared" si="2"/>
        <v>#VALUE!</v>
      </c>
    </row>
    <row r="36" spans="3:8" x14ac:dyDescent="0.2">
      <c r="C36" s="13">
        <v>20</v>
      </c>
      <c r="D36" s="14" t="e">
        <f t="shared" si="3"/>
        <v>#VALUE!</v>
      </c>
      <c r="E36" s="15" t="str">
        <f t="shared" si="0"/>
        <v/>
      </c>
      <c r="F36" s="16" t="e">
        <f t="shared" si="4"/>
        <v>#VALUE!</v>
      </c>
      <c r="G36" s="16" t="e">
        <f t="shared" si="1"/>
        <v>#VALUE!</v>
      </c>
      <c r="H36" s="16" t="e">
        <f t="shared" si="2"/>
        <v>#VALUE!</v>
      </c>
    </row>
    <row r="37" spans="3:8" x14ac:dyDescent="0.2">
      <c r="C37" s="13">
        <v>21</v>
      </c>
      <c r="D37" s="14" t="e">
        <f t="shared" si="3"/>
        <v>#VALUE!</v>
      </c>
      <c r="E37" s="15" t="str">
        <f t="shared" si="0"/>
        <v/>
      </c>
      <c r="F37" s="16" t="e">
        <f t="shared" si="4"/>
        <v>#VALUE!</v>
      </c>
      <c r="G37" s="16" t="e">
        <f t="shared" si="1"/>
        <v>#VALUE!</v>
      </c>
      <c r="H37" s="16" t="e">
        <f t="shared" si="2"/>
        <v>#VALUE!</v>
      </c>
    </row>
    <row r="38" spans="3:8" x14ac:dyDescent="0.2">
      <c r="C38" s="13">
        <v>22</v>
      </c>
      <c r="D38" s="14" t="e">
        <f t="shared" si="3"/>
        <v>#VALUE!</v>
      </c>
      <c r="E38" s="15" t="str">
        <f t="shared" si="0"/>
        <v/>
      </c>
      <c r="F38" s="16" t="e">
        <f t="shared" si="4"/>
        <v>#VALUE!</v>
      </c>
      <c r="G38" s="16" t="e">
        <f t="shared" si="1"/>
        <v>#VALUE!</v>
      </c>
      <c r="H38" s="16" t="e">
        <f t="shared" si="2"/>
        <v>#VALUE!</v>
      </c>
    </row>
    <row r="39" spans="3:8" x14ac:dyDescent="0.2">
      <c r="C39" s="13">
        <v>23</v>
      </c>
      <c r="D39" s="14" t="e">
        <f t="shared" si="3"/>
        <v>#VALUE!</v>
      </c>
      <c r="E39" s="15" t="str">
        <f t="shared" si="0"/>
        <v/>
      </c>
      <c r="F39" s="16" t="e">
        <f t="shared" si="4"/>
        <v>#VALUE!</v>
      </c>
      <c r="G39" s="16" t="e">
        <f t="shared" si="1"/>
        <v>#VALUE!</v>
      </c>
      <c r="H39" s="16" t="e">
        <f t="shared" si="2"/>
        <v>#VALUE!</v>
      </c>
    </row>
    <row r="40" spans="3:8" x14ac:dyDescent="0.2">
      <c r="C40" s="13">
        <v>24</v>
      </c>
      <c r="D40" s="14" t="e">
        <f t="shared" si="3"/>
        <v>#VALUE!</v>
      </c>
      <c r="E40" s="15" t="str">
        <f t="shared" si="0"/>
        <v/>
      </c>
      <c r="F40" s="16" t="e">
        <f t="shared" si="4"/>
        <v>#VALUE!</v>
      </c>
      <c r="G40" s="16" t="e">
        <f t="shared" si="1"/>
        <v>#VALUE!</v>
      </c>
      <c r="H40" s="16" t="e">
        <f t="shared" si="2"/>
        <v>#VALUE!</v>
      </c>
    </row>
    <row r="41" spans="3:8" x14ac:dyDescent="0.2">
      <c r="C41" s="13">
        <v>25</v>
      </c>
      <c r="D41" s="14" t="e">
        <f t="shared" si="3"/>
        <v>#VALUE!</v>
      </c>
      <c r="E41" s="15" t="str">
        <f t="shared" si="0"/>
        <v/>
      </c>
      <c r="F41" s="16" t="e">
        <f t="shared" si="4"/>
        <v>#VALUE!</v>
      </c>
      <c r="G41" s="16" t="e">
        <f t="shared" si="1"/>
        <v>#VALUE!</v>
      </c>
      <c r="H41" s="16" t="e">
        <f t="shared" si="2"/>
        <v>#VALUE!</v>
      </c>
    </row>
    <row r="42" spans="3:8" x14ac:dyDescent="0.2">
      <c r="C42" s="13">
        <v>26</v>
      </c>
      <c r="D42" s="14" t="e">
        <f t="shared" si="3"/>
        <v>#VALUE!</v>
      </c>
      <c r="E42" s="15" t="str">
        <f t="shared" si="0"/>
        <v/>
      </c>
      <c r="F42" s="16" t="e">
        <f t="shared" si="4"/>
        <v>#VALUE!</v>
      </c>
      <c r="G42" s="16" t="e">
        <f t="shared" si="1"/>
        <v>#VALUE!</v>
      </c>
      <c r="H42" s="16" t="e">
        <f t="shared" si="2"/>
        <v>#VALUE!</v>
      </c>
    </row>
    <row r="43" spans="3:8" x14ac:dyDescent="0.2">
      <c r="C43" s="13">
        <v>27</v>
      </c>
      <c r="D43" s="14" t="e">
        <f t="shared" si="3"/>
        <v>#VALUE!</v>
      </c>
      <c r="E43" s="15" t="str">
        <f t="shared" si="0"/>
        <v/>
      </c>
      <c r="F43" s="16" t="e">
        <f t="shared" si="4"/>
        <v>#VALUE!</v>
      </c>
      <c r="G43" s="16" t="e">
        <f t="shared" si="1"/>
        <v>#VALUE!</v>
      </c>
      <c r="H43" s="16" t="e">
        <f t="shared" si="2"/>
        <v>#VALUE!</v>
      </c>
    </row>
    <row r="44" spans="3:8" x14ac:dyDescent="0.2">
      <c r="C44" s="13">
        <v>28</v>
      </c>
      <c r="D44" s="14" t="e">
        <f t="shared" si="3"/>
        <v>#VALUE!</v>
      </c>
      <c r="E44" s="15" t="str">
        <f t="shared" si="0"/>
        <v/>
      </c>
      <c r="F44" s="16" t="e">
        <f t="shared" si="4"/>
        <v>#VALUE!</v>
      </c>
      <c r="G44" s="16" t="e">
        <f t="shared" si="1"/>
        <v>#VALUE!</v>
      </c>
      <c r="H44" s="16" t="e">
        <f t="shared" si="2"/>
        <v>#VALUE!</v>
      </c>
    </row>
    <row r="45" spans="3:8" x14ac:dyDescent="0.2">
      <c r="C45" s="13">
        <v>29</v>
      </c>
      <c r="D45" s="14" t="e">
        <f t="shared" si="3"/>
        <v>#VALUE!</v>
      </c>
      <c r="E45" s="15" t="str">
        <f t="shared" si="0"/>
        <v/>
      </c>
      <c r="F45" s="16" t="e">
        <f t="shared" si="4"/>
        <v>#VALUE!</v>
      </c>
      <c r="G45" s="16" t="e">
        <f t="shared" si="1"/>
        <v>#VALUE!</v>
      </c>
      <c r="H45" s="16" t="e">
        <f t="shared" si="2"/>
        <v>#VALUE!</v>
      </c>
    </row>
    <row r="46" spans="3:8" x14ac:dyDescent="0.2">
      <c r="C46" s="13">
        <v>30</v>
      </c>
      <c r="D46" s="14" t="e">
        <f t="shared" si="3"/>
        <v>#VALUE!</v>
      </c>
      <c r="E46" s="15" t="str">
        <f t="shared" si="0"/>
        <v/>
      </c>
      <c r="F46" s="16" t="e">
        <f t="shared" si="4"/>
        <v>#VALUE!</v>
      </c>
      <c r="G46" s="16" t="e">
        <f t="shared" si="1"/>
        <v>#VALUE!</v>
      </c>
      <c r="H46" s="16" t="e">
        <f t="shared" si="2"/>
        <v>#VALUE!</v>
      </c>
    </row>
    <row r="47" spans="3:8" x14ac:dyDescent="0.2">
      <c r="C47" s="13">
        <v>31</v>
      </c>
      <c r="D47" s="14" t="e">
        <f t="shared" si="3"/>
        <v>#VALUE!</v>
      </c>
      <c r="E47" s="15" t="str">
        <f t="shared" si="0"/>
        <v/>
      </c>
      <c r="F47" s="16" t="e">
        <f t="shared" si="4"/>
        <v>#VALUE!</v>
      </c>
      <c r="G47" s="16" t="e">
        <f t="shared" si="1"/>
        <v>#VALUE!</v>
      </c>
      <c r="H47" s="16" t="e">
        <f t="shared" si="2"/>
        <v>#VALUE!</v>
      </c>
    </row>
    <row r="48" spans="3:8" x14ac:dyDescent="0.2">
      <c r="C48" s="13">
        <v>32</v>
      </c>
      <c r="D48" s="14" t="e">
        <f t="shared" si="3"/>
        <v>#VALUE!</v>
      </c>
      <c r="E48" s="15" t="str">
        <f t="shared" si="0"/>
        <v/>
      </c>
      <c r="F48" s="16" t="e">
        <f t="shared" si="4"/>
        <v>#VALUE!</v>
      </c>
      <c r="G48" s="16" t="e">
        <f t="shared" si="1"/>
        <v>#VALUE!</v>
      </c>
      <c r="H48" s="16" t="e">
        <f t="shared" si="2"/>
        <v>#VALUE!</v>
      </c>
    </row>
    <row r="49" spans="3:8" x14ac:dyDescent="0.2">
      <c r="C49" s="13">
        <v>33</v>
      </c>
      <c r="D49" s="14" t="e">
        <f t="shared" si="3"/>
        <v>#VALUE!</v>
      </c>
      <c r="E49" s="15" t="str">
        <f t="shared" si="0"/>
        <v/>
      </c>
      <c r="F49" s="16" t="e">
        <f t="shared" si="4"/>
        <v>#VALUE!</v>
      </c>
      <c r="G49" s="16" t="e">
        <f t="shared" si="1"/>
        <v>#VALUE!</v>
      </c>
      <c r="H49" s="16" t="e">
        <f t="shared" si="2"/>
        <v>#VALUE!</v>
      </c>
    </row>
    <row r="50" spans="3:8" x14ac:dyDescent="0.2">
      <c r="C50" s="13">
        <v>34</v>
      </c>
      <c r="D50" s="14" t="e">
        <f t="shared" si="3"/>
        <v>#VALUE!</v>
      </c>
      <c r="E50" s="15" t="str">
        <f t="shared" si="0"/>
        <v/>
      </c>
      <c r="F50" s="16" t="e">
        <f t="shared" si="4"/>
        <v>#VALUE!</v>
      </c>
      <c r="G50" s="16" t="e">
        <f t="shared" si="1"/>
        <v>#VALUE!</v>
      </c>
      <c r="H50" s="16" t="e">
        <f t="shared" si="2"/>
        <v>#VALUE!</v>
      </c>
    </row>
    <row r="51" spans="3:8" x14ac:dyDescent="0.2">
      <c r="C51" s="13">
        <v>35</v>
      </c>
      <c r="D51" s="14" t="e">
        <f t="shared" si="3"/>
        <v>#VALUE!</v>
      </c>
      <c r="E51" s="15" t="str">
        <f t="shared" si="0"/>
        <v/>
      </c>
      <c r="F51" s="16" t="e">
        <f t="shared" si="4"/>
        <v>#VALUE!</v>
      </c>
      <c r="G51" s="16" t="e">
        <f t="shared" si="1"/>
        <v>#VALUE!</v>
      </c>
      <c r="H51" s="16" t="e">
        <f t="shared" si="2"/>
        <v>#VALUE!</v>
      </c>
    </row>
    <row r="52" spans="3:8" x14ac:dyDescent="0.2">
      <c r="C52" s="13">
        <v>36</v>
      </c>
      <c r="D52" s="14" t="e">
        <f t="shared" si="3"/>
        <v>#VALUE!</v>
      </c>
      <c r="E52" s="15" t="str">
        <f t="shared" si="0"/>
        <v/>
      </c>
      <c r="F52" s="16" t="e">
        <f t="shared" si="4"/>
        <v>#VALUE!</v>
      </c>
      <c r="G52" s="16" t="e">
        <f t="shared" si="1"/>
        <v>#VALUE!</v>
      </c>
      <c r="H52" s="16" t="e">
        <f t="shared" si="2"/>
        <v>#VALUE!</v>
      </c>
    </row>
    <row r="53" spans="3:8" x14ac:dyDescent="0.2">
      <c r="C53" s="13">
        <v>37</v>
      </c>
      <c r="D53" s="14" t="e">
        <f t="shared" si="3"/>
        <v>#VALUE!</v>
      </c>
      <c r="E53" s="15" t="str">
        <f t="shared" si="0"/>
        <v/>
      </c>
      <c r="F53" s="16" t="e">
        <f t="shared" si="4"/>
        <v>#VALUE!</v>
      </c>
      <c r="G53" s="16" t="e">
        <f t="shared" si="1"/>
        <v>#VALUE!</v>
      </c>
      <c r="H53" s="16" t="e">
        <f t="shared" si="2"/>
        <v>#VALUE!</v>
      </c>
    </row>
    <row r="54" spans="3:8" x14ac:dyDescent="0.2">
      <c r="C54" s="13">
        <v>38</v>
      </c>
      <c r="D54" s="14" t="e">
        <f t="shared" si="3"/>
        <v>#VALUE!</v>
      </c>
      <c r="E54" s="15" t="str">
        <f t="shared" si="0"/>
        <v/>
      </c>
      <c r="F54" s="16" t="e">
        <f t="shared" si="4"/>
        <v>#VALUE!</v>
      </c>
      <c r="G54" s="16" t="e">
        <f t="shared" si="1"/>
        <v>#VALUE!</v>
      </c>
      <c r="H54" s="16" t="e">
        <f t="shared" si="2"/>
        <v>#VALUE!</v>
      </c>
    </row>
    <row r="55" spans="3:8" x14ac:dyDescent="0.2">
      <c r="C55" s="13">
        <v>39</v>
      </c>
      <c r="D55" s="14" t="e">
        <f t="shared" si="3"/>
        <v>#VALUE!</v>
      </c>
      <c r="E55" s="15" t="str">
        <f t="shared" si="0"/>
        <v/>
      </c>
      <c r="F55" s="16" t="e">
        <f t="shared" si="4"/>
        <v>#VALUE!</v>
      </c>
      <c r="G55" s="16" t="e">
        <f t="shared" si="1"/>
        <v>#VALUE!</v>
      </c>
      <c r="H55" s="16" t="e">
        <f t="shared" si="2"/>
        <v>#VALUE!</v>
      </c>
    </row>
    <row r="56" spans="3:8" x14ac:dyDescent="0.2">
      <c r="C56" s="17">
        <v>40</v>
      </c>
      <c r="D56" s="18" t="e">
        <f t="shared" si="3"/>
        <v>#VALUE!</v>
      </c>
      <c r="E56" s="19" t="str">
        <f t="shared" si="0"/>
        <v/>
      </c>
      <c r="F56" s="11" t="e">
        <f t="shared" si="4"/>
        <v>#VALUE!</v>
      </c>
      <c r="G56" s="11" t="e">
        <f t="shared" si="1"/>
        <v>#VALUE!</v>
      </c>
      <c r="H56" s="11" t="e">
        <f t="shared" si="2"/>
        <v>#VALUE!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3B1D7D10B804F9E72208D89FBB889" ma:contentTypeVersion="6" ma:contentTypeDescription="Create a new document." ma:contentTypeScope="" ma:versionID="52d75636e50338ea57ab47ebd30db288">
  <xsd:schema xmlns:xsd="http://www.w3.org/2001/XMLSchema" xmlns:xs="http://www.w3.org/2001/XMLSchema" xmlns:p="http://schemas.microsoft.com/office/2006/metadata/properties" xmlns:ns2="a25e155c-5298-4dee-9514-9d6c4d32d7a3" xmlns:ns3="8a676296-8f6a-427f-857b-f68809a690cc" targetNamespace="http://schemas.microsoft.com/office/2006/metadata/properties" ma:root="true" ma:fieldsID="1f762e70bba756c1bb5162e2a3649474" ns2:_="" ns3:_="">
    <xsd:import namespace="a25e155c-5298-4dee-9514-9d6c4d32d7a3"/>
    <xsd:import namespace="8a676296-8f6a-427f-857b-f68809a69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e155c-5298-4dee-9514-9d6c4d32d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76296-8f6a-427f-857b-f68809a690c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18AB90-76F0-48A5-9640-2AEF6A35B1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F59634-7789-40F0-8C1A-C8C7882D4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e155c-5298-4dee-9514-9d6c4d32d7a3"/>
    <ds:schemaRef ds:uri="8a676296-8f6a-427f-857b-f68809a69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E18537-A6B5-4871-ACBC-477F908A9069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a676296-8f6a-427f-857b-f68809a690cc"/>
    <ds:schemaRef ds:uri="a25e155c-5298-4dee-9514-9d6c4d32d7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Prototypical &gt;&gt;</vt:lpstr>
      <vt:lpstr>1 - Cashflows and Inputs</vt:lpstr>
      <vt:lpstr>1 - Amortization Table</vt:lpstr>
      <vt:lpstr>Maximum Constrained &gt;&gt;</vt:lpstr>
      <vt:lpstr>2 - Cashflows and Inputs</vt:lpstr>
      <vt:lpstr>2 - Amortization Table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Warwick</dc:creator>
  <cp:lastModifiedBy>Windows User</cp:lastModifiedBy>
  <dcterms:created xsi:type="dcterms:W3CDTF">2019-09-04T14:49:41Z</dcterms:created>
  <dcterms:modified xsi:type="dcterms:W3CDTF">2021-04-23T12:22:43Z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0x0101001143B1D7D10B804F9E72208D89FBB889</vt:lpwstr>
  </property>
</Properties>
</file>